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6105" windowHeight="53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<sst xmlns="http://schemas.openxmlformats.org/spreadsheetml/2006/main" count="33" uniqueCount="27">
  <si>
    <t>Foranstaltning</t>
  </si>
  <si>
    <t>Sprøjtefri randzoner</t>
  </si>
  <si>
    <t>Dyrkning uden plantebeskyttelse</t>
  </si>
  <si>
    <t>Nedsættelse af kvælstof</t>
  </si>
  <si>
    <t>Miljøvenlig græs u.f.o.</t>
  </si>
  <si>
    <t>Plejegræs med afgræsning</t>
  </si>
  <si>
    <t>Plejegræs med rydning</t>
  </si>
  <si>
    <t>Plejegræs med høslæt</t>
  </si>
  <si>
    <t>Ændret afvanding</t>
  </si>
  <si>
    <t>Udlæg af rajgræs</t>
  </si>
  <si>
    <t xml:space="preserve"> </t>
  </si>
  <si>
    <t>5 årig ialt</t>
  </si>
  <si>
    <t>Udtagning af agerjord</t>
  </si>
  <si>
    <t>Udtagning af græs u.f.o.</t>
  </si>
  <si>
    <t>Plejegræs høslæt</t>
  </si>
  <si>
    <t>20 årig ialt</t>
  </si>
  <si>
    <t>Total</t>
  </si>
  <si>
    <t>1997-99</t>
  </si>
  <si>
    <t>% fordeling</t>
  </si>
  <si>
    <t>oph.5-95-98</t>
  </si>
  <si>
    <t>2000-03</t>
  </si>
  <si>
    <t>braklægning af ager jord</t>
  </si>
  <si>
    <t>ændret afvanding</t>
  </si>
  <si>
    <t>nedsat kvælstoftilførsel</t>
  </si>
  <si>
    <t>udlæg af rajgræs</t>
  </si>
  <si>
    <t>andet</t>
  </si>
  <si>
    <t>revurderet mål</t>
  </si>
</sst>
</file>

<file path=xl/styles.xml><?xml version="1.0" encoding="utf-8"?>
<styleSheet xmlns="http://schemas.openxmlformats.org/spreadsheetml/2006/main">
  <numFmts count="15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5">
    <font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sz val="8"/>
      <name val="Arial"/>
      <family val="2"/>
    </font>
    <font>
      <sz val="11.75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1" xfId="0" applyFont="1" applyBorder="1" applyAlignment="1">
      <alignment/>
    </xf>
    <xf numFmtId="1" fontId="1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5"/>
          <c:y val="0.0505"/>
          <c:w val="0.5125"/>
          <c:h val="0.90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Sheet1!$A$30</c:f>
              <c:strCache>
                <c:ptCount val="1"/>
                <c:pt idx="0">
                  <c:v>nedsat kvælstoftilførsel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Sheet1!$J$29:$T$29</c:f>
              <c:numCache/>
            </c:numRef>
          </c:cat>
          <c:val>
            <c:numRef>
              <c:f>Sheet1!$J$30:$T$30</c:f>
              <c:numCache/>
            </c:numRef>
          </c:val>
        </c:ser>
        <c:ser>
          <c:idx val="1"/>
          <c:order val="1"/>
          <c:tx>
            <c:strRef>
              <c:f>Sheet1!$A$31</c:f>
              <c:strCache>
                <c:ptCount val="1"/>
                <c:pt idx="0">
                  <c:v>braklægning af ager jord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Sheet1!$J$29:$T$29</c:f>
              <c:numCache/>
            </c:numRef>
          </c:cat>
          <c:val>
            <c:numRef>
              <c:f>Sheet1!$J$31:$T$31</c:f>
              <c:numCache/>
            </c:numRef>
          </c:val>
        </c:ser>
        <c:ser>
          <c:idx val="2"/>
          <c:order val="2"/>
          <c:tx>
            <c:strRef>
              <c:f>Sheet1!$A$32</c:f>
              <c:strCache>
                <c:ptCount val="1"/>
                <c:pt idx="0">
                  <c:v>ændret afvanding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Sheet1!$J$29:$T$29</c:f>
              <c:numCache/>
            </c:numRef>
          </c:cat>
          <c:val>
            <c:numRef>
              <c:f>Sheet1!$J$32:$T$32</c:f>
              <c:numCache/>
            </c:numRef>
          </c:val>
        </c:ser>
        <c:ser>
          <c:idx val="3"/>
          <c:order val="3"/>
          <c:tx>
            <c:strRef>
              <c:f>Sheet1!$A$33</c:f>
              <c:strCache>
                <c:ptCount val="1"/>
                <c:pt idx="0">
                  <c:v>udlæg af rajgræs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Sheet1!$J$29:$T$29</c:f>
              <c:numCache/>
            </c:numRef>
          </c:cat>
          <c:val>
            <c:numRef>
              <c:f>Sheet1!$J$33:$T$33</c:f>
              <c:numCache/>
            </c:numRef>
          </c:val>
        </c:ser>
        <c:ser>
          <c:idx val="4"/>
          <c:order val="4"/>
          <c:tx>
            <c:strRef>
              <c:f>Sheet1!$A$34</c:f>
              <c:strCache>
                <c:ptCount val="1"/>
                <c:pt idx="0">
                  <c:v>andet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Sheet1!$J$29:$T$29</c:f>
              <c:numCache/>
            </c:numRef>
          </c:cat>
          <c:val>
            <c:numRef>
              <c:f>Sheet1!$J$34:$T$34</c:f>
              <c:numCache/>
            </c:numRef>
          </c:val>
        </c:ser>
        <c:ser>
          <c:idx val="5"/>
          <c:order val="5"/>
          <c:tx>
            <c:strRef>
              <c:f>Sheet1!$A$35</c:f>
              <c:strCache>
                <c:ptCount val="1"/>
                <c:pt idx="0">
                  <c:v>revurderet mål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Sheet1!$J$29:$T$29</c:f>
              <c:numCache/>
            </c:numRef>
          </c:cat>
          <c:val>
            <c:numRef>
              <c:f>Sheet1!$J$35:$T$35</c:f>
              <c:numCache/>
            </c:numRef>
          </c:val>
        </c:ser>
        <c:overlap val="100"/>
        <c:axId val="38368332"/>
        <c:axId val="9770669"/>
      </c:barChart>
      <c:catAx>
        <c:axId val="38368332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770669"/>
        <c:crosses val="autoZero"/>
        <c:auto val="1"/>
        <c:lblOffset val="100"/>
        <c:noMultiLvlLbl val="0"/>
      </c:catAx>
      <c:valAx>
        <c:axId val="97706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arealer m. MVJ ordninger (ha)</a:t>
                </a:r>
              </a:p>
            </c:rich>
          </c:tx>
          <c:layout>
            <c:manualLayout>
              <c:xMode val="factor"/>
              <c:yMode val="factor"/>
              <c:x val="-0.007"/>
              <c:y val="-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83683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425"/>
          <c:y val="0.1195"/>
          <c:w val="0.237"/>
          <c:h val="0.42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37</xdr:row>
      <xdr:rowOff>47625</xdr:rowOff>
    </xdr:from>
    <xdr:to>
      <xdr:col>13</xdr:col>
      <xdr:colOff>228600</xdr:colOff>
      <xdr:row>56</xdr:row>
      <xdr:rowOff>66675</xdr:rowOff>
    </xdr:to>
    <xdr:graphicFrame>
      <xdr:nvGraphicFramePr>
        <xdr:cNvPr id="1" name="Chart 2"/>
        <xdr:cNvGraphicFramePr/>
      </xdr:nvGraphicFramePr>
      <xdr:xfrm>
        <a:off x="2581275" y="6038850"/>
        <a:ext cx="376237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5"/>
  <sheetViews>
    <sheetView tabSelected="1" zoomScale="75" zoomScaleNormal="75" workbookViewId="0" topLeftCell="A28">
      <selection activeCell="S40" sqref="S40"/>
    </sheetView>
  </sheetViews>
  <sheetFormatPr defaultColWidth="9.140625" defaultRowHeight="12.75"/>
  <cols>
    <col min="1" max="1" width="19.421875" style="3" customWidth="1"/>
    <col min="2" max="8" width="7.00390625" style="3" bestFit="1" customWidth="1"/>
    <col min="9" max="9" width="2.7109375" style="0" customWidth="1"/>
    <col min="10" max="14" width="5.140625" style="3" bestFit="1" customWidth="1"/>
    <col min="15" max="21" width="9.140625" style="3" customWidth="1"/>
  </cols>
  <sheetData>
    <row r="2" ht="12.75">
      <c r="S2" s="3" t="s">
        <v>18</v>
      </c>
    </row>
    <row r="3" spans="1:21" ht="12.75">
      <c r="A3" s="1" t="s">
        <v>0</v>
      </c>
      <c r="B3" s="2">
        <v>1993</v>
      </c>
      <c r="C3" s="2">
        <v>1994</v>
      </c>
      <c r="D3" s="2">
        <v>1995</v>
      </c>
      <c r="E3" s="2">
        <v>1996</v>
      </c>
      <c r="F3" s="2">
        <v>1997</v>
      </c>
      <c r="G3" s="2">
        <v>1998</v>
      </c>
      <c r="H3" s="2">
        <v>1999</v>
      </c>
      <c r="J3" s="3">
        <v>1993</v>
      </c>
      <c r="K3" s="3">
        <v>1994</v>
      </c>
      <c r="L3" s="3">
        <v>1995</v>
      </c>
      <c r="M3" s="3">
        <v>1996</v>
      </c>
      <c r="N3" s="3">
        <v>1997</v>
      </c>
      <c r="O3" s="3">
        <v>1998</v>
      </c>
      <c r="P3" s="3">
        <v>1999</v>
      </c>
      <c r="R3" s="3" t="s">
        <v>17</v>
      </c>
      <c r="S3" s="3" t="s">
        <v>17</v>
      </c>
      <c r="T3" s="3" t="s">
        <v>19</v>
      </c>
      <c r="U3" s="3" t="s">
        <v>20</v>
      </c>
    </row>
    <row r="4" spans="1:21" ht="12.75">
      <c r="A4" s="3" t="s">
        <v>1</v>
      </c>
      <c r="B4" s="4">
        <v>0</v>
      </c>
      <c r="C4" s="4">
        <v>35</v>
      </c>
      <c r="D4" s="4">
        <v>44</v>
      </c>
      <c r="E4" s="4">
        <v>55</v>
      </c>
      <c r="F4" s="4">
        <v>35</v>
      </c>
      <c r="G4" s="4">
        <v>24</v>
      </c>
      <c r="H4" s="4">
        <v>43</v>
      </c>
      <c r="J4" s="4">
        <f>B4</f>
        <v>0</v>
      </c>
      <c r="K4" s="4">
        <f>B4+C4</f>
        <v>35</v>
      </c>
      <c r="L4" s="4">
        <f>B4+C4+D4</f>
        <v>79</v>
      </c>
      <c r="M4" s="4">
        <f>B4+C4+D4+E4</f>
        <v>134</v>
      </c>
      <c r="N4" s="4">
        <f>SUM(B4:F4)</f>
        <v>169</v>
      </c>
      <c r="O4" s="4">
        <f>SUM(C4:G4)</f>
        <v>193</v>
      </c>
      <c r="P4" s="4">
        <f>SUM(D4:H4)</f>
        <v>201</v>
      </c>
      <c r="R4" s="4">
        <f>SUM(F4:H4)</f>
        <v>102</v>
      </c>
      <c r="S4" s="7">
        <f>R4/35481*100</f>
        <v>0.2874778050224064</v>
      </c>
      <c r="T4" s="4">
        <f>SUM(D4:G4)</f>
        <v>158</v>
      </c>
      <c r="U4" s="8">
        <f>79923*S4/100</f>
        <v>229.76088610805786</v>
      </c>
    </row>
    <row r="5" spans="1:21" ht="12.75">
      <c r="A5" s="3" t="s">
        <v>2</v>
      </c>
      <c r="B5" s="4">
        <v>0</v>
      </c>
      <c r="C5" s="4">
        <v>0</v>
      </c>
      <c r="D5" s="4">
        <v>0</v>
      </c>
      <c r="E5" s="4">
        <v>0</v>
      </c>
      <c r="F5" s="4">
        <v>414</v>
      </c>
      <c r="G5" s="4">
        <v>449</v>
      </c>
      <c r="H5" s="4">
        <v>440</v>
      </c>
      <c r="J5" s="4">
        <f>B5</f>
        <v>0</v>
      </c>
      <c r="K5" s="4">
        <f>B5+C5</f>
        <v>0</v>
      </c>
      <c r="L5" s="4">
        <f>B5+C5+D5</f>
        <v>0</v>
      </c>
      <c r="M5" s="4">
        <f>B5+C5+D5+E5</f>
        <v>0</v>
      </c>
      <c r="N5" s="4">
        <f aca="true" t="shared" si="0" ref="N5:N23">SUM(B5:F5)</f>
        <v>414</v>
      </c>
      <c r="O5" s="4">
        <f>SUM(C5:G5)</f>
        <v>863</v>
      </c>
      <c r="P5" s="4">
        <f aca="true" t="shared" si="1" ref="P5:P13">SUM(D5:H5)</f>
        <v>1303</v>
      </c>
      <c r="R5" s="4">
        <f aca="true" t="shared" si="2" ref="R5:R25">SUM(F5:H5)</f>
        <v>1303</v>
      </c>
      <c r="S5" s="7">
        <f aca="true" t="shared" si="3" ref="S5:S27">R5/35481*100</f>
        <v>3.6723880386685828</v>
      </c>
      <c r="T5" s="4">
        <f aca="true" t="shared" si="4" ref="T5:T15">SUM(D5:G5)</f>
        <v>863</v>
      </c>
      <c r="U5" s="8">
        <f aca="true" t="shared" si="5" ref="U5:U25">79923*S5/100</f>
        <v>2935.082692145091</v>
      </c>
    </row>
    <row r="6" spans="2:21" ht="12.75">
      <c r="B6" s="4"/>
      <c r="C6" s="4"/>
      <c r="D6" s="4"/>
      <c r="E6" s="4"/>
      <c r="F6" s="4"/>
      <c r="G6" s="4"/>
      <c r="H6" s="4"/>
      <c r="J6" s="4"/>
      <c r="K6" s="4"/>
      <c r="L6" s="4"/>
      <c r="M6" s="4"/>
      <c r="N6" s="4"/>
      <c r="O6" s="4"/>
      <c r="P6" s="4">
        <f t="shared" si="1"/>
        <v>0</v>
      </c>
      <c r="R6" s="4"/>
      <c r="S6" s="7"/>
      <c r="T6" s="4"/>
      <c r="U6" s="8"/>
    </row>
    <row r="7" spans="1:21" ht="12.75">
      <c r="A7" s="3" t="s">
        <v>3</v>
      </c>
      <c r="B7" s="4">
        <v>3570</v>
      </c>
      <c r="C7" s="4">
        <v>820</v>
      </c>
      <c r="D7" s="4">
        <v>1247</v>
      </c>
      <c r="E7" s="4">
        <v>1221</v>
      </c>
      <c r="F7" s="4">
        <v>586</v>
      </c>
      <c r="G7" s="4">
        <v>838</v>
      </c>
      <c r="H7" s="4">
        <v>856</v>
      </c>
      <c r="J7" s="4">
        <f aca="true" t="shared" si="6" ref="J7:J13">B7</f>
        <v>3570</v>
      </c>
      <c r="K7" s="4">
        <f aca="true" t="shared" si="7" ref="K7:K13">B7+C7</f>
        <v>4390</v>
      </c>
      <c r="L7" s="4">
        <f aca="true" t="shared" si="8" ref="L7:L13">B7+C7+D7</f>
        <v>5637</v>
      </c>
      <c r="M7" s="4">
        <f aca="true" t="shared" si="9" ref="M7:M13">B7+C7+D7+E7</f>
        <v>6858</v>
      </c>
      <c r="N7" s="4">
        <f t="shared" si="0"/>
        <v>7444</v>
      </c>
      <c r="O7" s="4">
        <f aca="true" t="shared" si="10" ref="O7:O13">SUM(C7:G7)</f>
        <v>4712</v>
      </c>
      <c r="P7" s="4">
        <f t="shared" si="1"/>
        <v>4748</v>
      </c>
      <c r="R7" s="4">
        <f t="shared" si="2"/>
        <v>2280</v>
      </c>
      <c r="S7" s="7">
        <f t="shared" si="3"/>
        <v>6.425974465206731</v>
      </c>
      <c r="T7" s="4">
        <f t="shared" si="4"/>
        <v>3892</v>
      </c>
      <c r="U7" s="8">
        <f t="shared" si="5"/>
        <v>5135.831571827176</v>
      </c>
    </row>
    <row r="8" spans="1:21" ht="12.75">
      <c r="A8" s="3" t="s">
        <v>4</v>
      </c>
      <c r="B8" s="4">
        <v>12726</v>
      </c>
      <c r="C8" s="4">
        <v>10273</v>
      </c>
      <c r="D8" s="4">
        <v>23611</v>
      </c>
      <c r="E8" s="4">
        <v>9646</v>
      </c>
      <c r="F8" s="4">
        <v>3674</v>
      </c>
      <c r="G8" s="4">
        <v>4159</v>
      </c>
      <c r="H8" s="4">
        <v>3613</v>
      </c>
      <c r="J8" s="4">
        <f t="shared" si="6"/>
        <v>12726</v>
      </c>
      <c r="K8" s="4">
        <f t="shared" si="7"/>
        <v>22999</v>
      </c>
      <c r="L8" s="4">
        <f t="shared" si="8"/>
        <v>46610</v>
      </c>
      <c r="M8" s="4">
        <f t="shared" si="9"/>
        <v>56256</v>
      </c>
      <c r="N8" s="4">
        <f t="shared" si="0"/>
        <v>59930</v>
      </c>
      <c r="O8" s="4">
        <f t="shared" si="10"/>
        <v>51363</v>
      </c>
      <c r="P8" s="4">
        <f t="shared" si="1"/>
        <v>44703</v>
      </c>
      <c r="R8" s="4">
        <f t="shared" si="2"/>
        <v>11446</v>
      </c>
      <c r="S8" s="7">
        <f t="shared" si="3"/>
        <v>32.25951917927905</v>
      </c>
      <c r="T8" s="4">
        <f t="shared" si="4"/>
        <v>41090</v>
      </c>
      <c r="U8" s="8">
        <f t="shared" si="5"/>
        <v>25782.7755136552</v>
      </c>
    </row>
    <row r="9" spans="1:21" ht="12.75">
      <c r="A9" s="3" t="s">
        <v>5</v>
      </c>
      <c r="B9" s="4"/>
      <c r="C9" s="4"/>
      <c r="D9" s="4"/>
      <c r="E9" s="4">
        <v>24</v>
      </c>
      <c r="F9" s="4">
        <v>1929</v>
      </c>
      <c r="G9" s="4">
        <v>2189</v>
      </c>
      <c r="H9" s="4">
        <v>1706</v>
      </c>
      <c r="J9" s="4">
        <f t="shared" si="6"/>
        <v>0</v>
      </c>
      <c r="K9" s="4">
        <f t="shared" si="7"/>
        <v>0</v>
      </c>
      <c r="L9" s="4">
        <f t="shared" si="8"/>
        <v>0</v>
      </c>
      <c r="M9" s="4">
        <f t="shared" si="9"/>
        <v>24</v>
      </c>
      <c r="N9" s="4">
        <f t="shared" si="0"/>
        <v>1953</v>
      </c>
      <c r="O9" s="4">
        <f t="shared" si="10"/>
        <v>4142</v>
      </c>
      <c r="P9" s="4">
        <f t="shared" si="1"/>
        <v>5848</v>
      </c>
      <c r="R9" s="4">
        <f t="shared" si="2"/>
        <v>5824</v>
      </c>
      <c r="S9" s="7">
        <f t="shared" si="3"/>
        <v>16.41441898480877</v>
      </c>
      <c r="T9" s="4">
        <f t="shared" si="4"/>
        <v>4142</v>
      </c>
      <c r="U9" s="8">
        <f t="shared" si="5"/>
        <v>13118.896085228713</v>
      </c>
    </row>
    <row r="10" spans="1:21" ht="12.75">
      <c r="A10" s="3" t="s">
        <v>6</v>
      </c>
      <c r="B10" s="4"/>
      <c r="C10" s="4"/>
      <c r="D10" s="4"/>
      <c r="E10" s="4"/>
      <c r="F10" s="4">
        <v>100</v>
      </c>
      <c r="G10" s="4">
        <v>173</v>
      </c>
      <c r="H10" s="4">
        <v>51</v>
      </c>
      <c r="J10" s="4">
        <f t="shared" si="6"/>
        <v>0</v>
      </c>
      <c r="K10" s="4">
        <f t="shared" si="7"/>
        <v>0</v>
      </c>
      <c r="L10" s="4">
        <f t="shared" si="8"/>
        <v>0</v>
      </c>
      <c r="M10" s="4">
        <f t="shared" si="9"/>
        <v>0</v>
      </c>
      <c r="N10" s="4">
        <f t="shared" si="0"/>
        <v>100</v>
      </c>
      <c r="O10" s="4">
        <f t="shared" si="10"/>
        <v>273</v>
      </c>
      <c r="P10" s="4">
        <f t="shared" si="1"/>
        <v>324</v>
      </c>
      <c r="R10" s="4">
        <f t="shared" si="2"/>
        <v>324</v>
      </c>
      <c r="S10" s="7">
        <f t="shared" si="3"/>
        <v>0.9131647924241143</v>
      </c>
      <c r="T10" s="4">
        <f t="shared" si="4"/>
        <v>273</v>
      </c>
      <c r="U10" s="8">
        <f t="shared" si="5"/>
        <v>729.8286970491249</v>
      </c>
    </row>
    <row r="11" spans="1:21" ht="12.75">
      <c r="A11" s="3" t="s">
        <v>7</v>
      </c>
      <c r="B11" s="4"/>
      <c r="C11" s="4"/>
      <c r="D11" s="4"/>
      <c r="E11" s="4"/>
      <c r="F11" s="4">
        <v>42</v>
      </c>
      <c r="G11" s="4">
        <v>75</v>
      </c>
      <c r="H11" s="4">
        <v>52</v>
      </c>
      <c r="J11" s="4">
        <f t="shared" si="6"/>
        <v>0</v>
      </c>
      <c r="K11" s="4">
        <f t="shared" si="7"/>
        <v>0</v>
      </c>
      <c r="L11" s="4">
        <f t="shared" si="8"/>
        <v>0</v>
      </c>
      <c r="M11" s="4">
        <f t="shared" si="9"/>
        <v>0</v>
      </c>
      <c r="N11" s="4">
        <f t="shared" si="0"/>
        <v>42</v>
      </c>
      <c r="O11" s="4">
        <f t="shared" si="10"/>
        <v>117</v>
      </c>
      <c r="P11" s="4">
        <f t="shared" si="1"/>
        <v>169</v>
      </c>
      <c r="R11" s="4">
        <f t="shared" si="2"/>
        <v>169</v>
      </c>
      <c r="S11" s="7">
        <f t="shared" si="3"/>
        <v>0.47631126518418304</v>
      </c>
      <c r="T11" s="4">
        <f t="shared" si="4"/>
        <v>117</v>
      </c>
      <c r="U11" s="8">
        <f t="shared" si="5"/>
        <v>380.68225247315456</v>
      </c>
    </row>
    <row r="12" spans="1:21" ht="12.75">
      <c r="A12" s="3" t="s">
        <v>8</v>
      </c>
      <c r="B12" s="4"/>
      <c r="C12" s="4"/>
      <c r="D12" s="4"/>
      <c r="E12" s="4"/>
      <c r="F12" s="4">
        <v>94</v>
      </c>
      <c r="G12" s="4">
        <v>133</v>
      </c>
      <c r="H12" s="4">
        <v>95</v>
      </c>
      <c r="J12" s="4">
        <f t="shared" si="6"/>
        <v>0</v>
      </c>
      <c r="K12" s="4">
        <f t="shared" si="7"/>
        <v>0</v>
      </c>
      <c r="L12" s="4">
        <f t="shared" si="8"/>
        <v>0</v>
      </c>
      <c r="M12" s="4">
        <f t="shared" si="9"/>
        <v>0</v>
      </c>
      <c r="N12" s="4">
        <f t="shared" si="0"/>
        <v>94</v>
      </c>
      <c r="O12" s="4">
        <f t="shared" si="10"/>
        <v>227</v>
      </c>
      <c r="P12" s="4">
        <f t="shared" si="1"/>
        <v>322</v>
      </c>
      <c r="R12" s="4">
        <f t="shared" si="2"/>
        <v>322</v>
      </c>
      <c r="S12" s="7">
        <f t="shared" si="3"/>
        <v>0.9075279727177926</v>
      </c>
      <c r="T12" s="4">
        <f t="shared" si="4"/>
        <v>227</v>
      </c>
      <c r="U12" s="8">
        <f t="shared" si="5"/>
        <v>725.3235816352415</v>
      </c>
    </row>
    <row r="13" spans="1:21" ht="12.75">
      <c r="A13" s="3" t="s">
        <v>9</v>
      </c>
      <c r="B13" s="4">
        <v>97</v>
      </c>
      <c r="C13" s="4">
        <v>25</v>
      </c>
      <c r="D13" s="4">
        <v>70</v>
      </c>
      <c r="E13" s="4">
        <v>194</v>
      </c>
      <c r="F13" s="4">
        <v>642</v>
      </c>
      <c r="G13" s="4">
        <v>870</v>
      </c>
      <c r="H13" s="4">
        <v>1784</v>
      </c>
      <c r="J13" s="4">
        <f t="shared" si="6"/>
        <v>97</v>
      </c>
      <c r="K13" s="4">
        <f t="shared" si="7"/>
        <v>122</v>
      </c>
      <c r="L13" s="4">
        <f t="shared" si="8"/>
        <v>192</v>
      </c>
      <c r="M13" s="4">
        <f t="shared" si="9"/>
        <v>386</v>
      </c>
      <c r="N13" s="4">
        <f t="shared" si="0"/>
        <v>1028</v>
      </c>
      <c r="O13" s="4">
        <f t="shared" si="10"/>
        <v>1801</v>
      </c>
      <c r="P13" s="4">
        <f t="shared" si="1"/>
        <v>3560</v>
      </c>
      <c r="R13" s="4">
        <f t="shared" si="2"/>
        <v>3296</v>
      </c>
      <c r="S13" s="7">
        <f t="shared" si="3"/>
        <v>9.289478876018151</v>
      </c>
      <c r="T13" s="4">
        <f t="shared" si="4"/>
        <v>1776</v>
      </c>
      <c r="U13" s="8">
        <f t="shared" si="5"/>
        <v>7424.430202079987</v>
      </c>
    </row>
    <row r="14" spans="2:21" ht="12.75">
      <c r="B14" s="4"/>
      <c r="C14" s="4"/>
      <c r="D14" s="4"/>
      <c r="E14" s="4"/>
      <c r="F14" s="4" t="s">
        <v>10</v>
      </c>
      <c r="G14" s="4"/>
      <c r="H14" s="4"/>
      <c r="J14" s="4"/>
      <c r="K14" s="4"/>
      <c r="L14" s="4"/>
      <c r="M14" s="4"/>
      <c r="N14" s="4"/>
      <c r="O14" s="4"/>
      <c r="P14" s="4"/>
      <c r="R14" s="4"/>
      <c r="S14" s="7"/>
      <c r="T14" s="4"/>
      <c r="U14" s="8"/>
    </row>
    <row r="15" spans="1:21" ht="12.75">
      <c r="A15" s="3" t="s">
        <v>11</v>
      </c>
      <c r="B15" s="4">
        <f>SUM(B4:B13)</f>
        <v>16393</v>
      </c>
      <c r="C15" s="4">
        <f aca="true" t="shared" si="11" ref="C15:H15">SUM(C4:C13)</f>
        <v>11153</v>
      </c>
      <c r="D15" s="4">
        <f t="shared" si="11"/>
        <v>24972</v>
      </c>
      <c r="E15" s="4">
        <f t="shared" si="11"/>
        <v>11140</v>
      </c>
      <c r="F15" s="4">
        <f t="shared" si="11"/>
        <v>7516</v>
      </c>
      <c r="G15" s="4">
        <f t="shared" si="11"/>
        <v>8910</v>
      </c>
      <c r="H15" s="4">
        <f t="shared" si="11"/>
        <v>8640</v>
      </c>
      <c r="J15" s="4">
        <f aca="true" t="shared" si="12" ref="J15:P15">SUM(J4:J14)</f>
        <v>16393</v>
      </c>
      <c r="K15" s="4">
        <f t="shared" si="12"/>
        <v>27546</v>
      </c>
      <c r="L15" s="4">
        <f t="shared" si="12"/>
        <v>52518</v>
      </c>
      <c r="M15" s="4">
        <f t="shared" si="12"/>
        <v>63658</v>
      </c>
      <c r="N15" s="4">
        <f t="shared" si="12"/>
        <v>71174</v>
      </c>
      <c r="O15" s="4">
        <f t="shared" si="12"/>
        <v>63691</v>
      </c>
      <c r="P15" s="4">
        <f t="shared" si="12"/>
        <v>61178</v>
      </c>
      <c r="R15" s="4">
        <f t="shared" si="2"/>
        <v>25066</v>
      </c>
      <c r="S15" s="7">
        <f t="shared" si="3"/>
        <v>70.64626137932977</v>
      </c>
      <c r="T15" s="4">
        <f t="shared" si="4"/>
        <v>52538</v>
      </c>
      <c r="U15" s="8">
        <f t="shared" si="5"/>
        <v>56462.61148220173</v>
      </c>
    </row>
    <row r="16" spans="2:21" ht="12.75">
      <c r="B16" s="4"/>
      <c r="C16" s="4"/>
      <c r="D16" s="4"/>
      <c r="E16" s="4"/>
      <c r="F16" s="4"/>
      <c r="G16" s="4"/>
      <c r="H16" s="4"/>
      <c r="J16" s="4"/>
      <c r="K16" s="4"/>
      <c r="L16" s="4"/>
      <c r="M16" s="4"/>
      <c r="N16" s="4"/>
      <c r="P16" s="4"/>
      <c r="R16" s="4"/>
      <c r="S16" s="7"/>
      <c r="U16" s="8"/>
    </row>
    <row r="17" spans="1:21" ht="12.75">
      <c r="A17" s="3" t="s">
        <v>12</v>
      </c>
      <c r="B17" s="4"/>
      <c r="C17" s="4">
        <v>35</v>
      </c>
      <c r="D17" s="4">
        <v>81</v>
      </c>
      <c r="E17" s="4">
        <v>906</v>
      </c>
      <c r="F17" s="4">
        <v>1690</v>
      </c>
      <c r="G17" s="4">
        <v>1654</v>
      </c>
      <c r="H17" s="4">
        <v>2225</v>
      </c>
      <c r="J17" s="4">
        <f>B17</f>
        <v>0</v>
      </c>
      <c r="K17" s="4">
        <f>B17+C17</f>
        <v>35</v>
      </c>
      <c r="L17" s="4">
        <f>B17+C17+D17</f>
        <v>116</v>
      </c>
      <c r="M17" s="4">
        <f>B17+C17+D17+E17</f>
        <v>1022</v>
      </c>
      <c r="N17" s="4">
        <f t="shared" si="0"/>
        <v>2712</v>
      </c>
      <c r="O17" s="4">
        <f>SUM(B17:G17)</f>
        <v>4366</v>
      </c>
      <c r="P17" s="4">
        <f>SUM(B17:H17)</f>
        <v>6591</v>
      </c>
      <c r="R17" s="4">
        <f t="shared" si="2"/>
        <v>5569</v>
      </c>
      <c r="S17" s="7">
        <f t="shared" si="3"/>
        <v>15.695724472252756</v>
      </c>
      <c r="U17" s="8">
        <f t="shared" si="5"/>
        <v>12544.493869958571</v>
      </c>
    </row>
    <row r="18" spans="1:21" ht="12.75">
      <c r="A18" s="3" t="s">
        <v>13</v>
      </c>
      <c r="B18" s="4"/>
      <c r="C18" s="4"/>
      <c r="D18" s="4"/>
      <c r="E18" s="4"/>
      <c r="F18" s="4"/>
      <c r="G18" s="4"/>
      <c r="H18" s="4" t="s">
        <v>10</v>
      </c>
      <c r="J18" s="4"/>
      <c r="K18" s="4"/>
      <c r="L18" s="4"/>
      <c r="M18" s="4"/>
      <c r="N18" s="4"/>
      <c r="O18" s="4"/>
      <c r="P18" s="4"/>
      <c r="R18" s="4"/>
      <c r="S18" s="7">
        <f t="shared" si="3"/>
        <v>0</v>
      </c>
      <c r="U18" s="8"/>
    </row>
    <row r="19" spans="1:21" ht="12.75">
      <c r="A19" s="3" t="s">
        <v>4</v>
      </c>
      <c r="B19" s="4"/>
      <c r="C19" s="4"/>
      <c r="D19" s="4"/>
      <c r="E19" s="4"/>
      <c r="F19" s="4">
        <v>742</v>
      </c>
      <c r="G19" s="4">
        <v>585</v>
      </c>
      <c r="H19" s="4">
        <v>486</v>
      </c>
      <c r="J19" s="4"/>
      <c r="K19" s="4"/>
      <c r="L19" s="4"/>
      <c r="M19" s="4"/>
      <c r="N19" s="4">
        <f t="shared" si="0"/>
        <v>742</v>
      </c>
      <c r="O19" s="4">
        <f>SUM(B19:G19)</f>
        <v>1327</v>
      </c>
      <c r="P19" s="4">
        <f>SUM(B19:H19)</f>
        <v>1813</v>
      </c>
      <c r="R19" s="4">
        <f t="shared" si="2"/>
        <v>1813</v>
      </c>
      <c r="S19" s="7">
        <f t="shared" si="3"/>
        <v>5.109777063780615</v>
      </c>
      <c r="U19" s="8">
        <f t="shared" si="5"/>
        <v>4083.8871226853807</v>
      </c>
    </row>
    <row r="20" spans="1:21" ht="12.75">
      <c r="A20" s="3" t="s">
        <v>5</v>
      </c>
      <c r="B20" s="4"/>
      <c r="C20" s="4"/>
      <c r="D20" s="4"/>
      <c r="E20" s="4"/>
      <c r="F20" s="4">
        <v>177</v>
      </c>
      <c r="G20" s="4">
        <v>550</v>
      </c>
      <c r="H20" s="4">
        <v>484</v>
      </c>
      <c r="J20" s="4"/>
      <c r="K20" s="4"/>
      <c r="L20" s="4"/>
      <c r="M20" s="4"/>
      <c r="N20" s="4">
        <f t="shared" si="0"/>
        <v>177</v>
      </c>
      <c r="O20" s="4">
        <f>SUM(B20:G20)</f>
        <v>727</v>
      </c>
      <c r="P20" s="4">
        <f>SUM(B20:H20)</f>
        <v>1211</v>
      </c>
      <c r="R20" s="4">
        <f t="shared" si="2"/>
        <v>1211</v>
      </c>
      <c r="S20" s="7">
        <f t="shared" si="3"/>
        <v>3.413094332177785</v>
      </c>
      <c r="U20" s="8">
        <f t="shared" si="5"/>
        <v>2727.847383106451</v>
      </c>
    </row>
    <row r="21" spans="1:21" ht="12.75">
      <c r="A21" s="3" t="s">
        <v>6</v>
      </c>
      <c r="B21" s="4"/>
      <c r="C21" s="4"/>
      <c r="D21" s="4"/>
      <c r="E21" s="4"/>
      <c r="F21" s="4">
        <v>15</v>
      </c>
      <c r="G21" s="4"/>
      <c r="H21" s="4">
        <v>7</v>
      </c>
      <c r="J21" s="4"/>
      <c r="K21" s="4"/>
      <c r="L21" s="4"/>
      <c r="M21" s="4"/>
      <c r="N21" s="4">
        <f t="shared" si="0"/>
        <v>15</v>
      </c>
      <c r="O21" s="4">
        <f>SUM(B21:G21)</f>
        <v>15</v>
      </c>
      <c r="P21" s="4">
        <f>SUM(B21:H21)</f>
        <v>22</v>
      </c>
      <c r="R21" s="4">
        <f t="shared" si="2"/>
        <v>22</v>
      </c>
      <c r="S21" s="7">
        <f t="shared" si="3"/>
        <v>0.06200501676953862</v>
      </c>
      <c r="U21" s="8">
        <f t="shared" si="5"/>
        <v>49.55626955271835</v>
      </c>
    </row>
    <row r="22" spans="1:21" ht="12.75">
      <c r="A22" s="3" t="s">
        <v>14</v>
      </c>
      <c r="B22" s="4"/>
      <c r="C22" s="4"/>
      <c r="D22" s="4"/>
      <c r="E22" s="4"/>
      <c r="F22" s="4">
        <v>22</v>
      </c>
      <c r="G22" s="4">
        <v>6</v>
      </c>
      <c r="H22" s="4">
        <v>13</v>
      </c>
      <c r="J22" s="4"/>
      <c r="K22" s="4"/>
      <c r="L22" s="4"/>
      <c r="M22" s="4"/>
      <c r="N22" s="4">
        <f t="shared" si="0"/>
        <v>22</v>
      </c>
      <c r="O22" s="4">
        <f>SUM(B22:G22)</f>
        <v>28</v>
      </c>
      <c r="P22" s="4">
        <f>SUM(B22:H22)</f>
        <v>41</v>
      </c>
      <c r="R22" s="4">
        <f t="shared" si="2"/>
        <v>41</v>
      </c>
      <c r="S22" s="7">
        <f t="shared" si="3"/>
        <v>0.11555480397959471</v>
      </c>
      <c r="U22" s="8">
        <f t="shared" si="5"/>
        <v>92.35486598461148</v>
      </c>
    </row>
    <row r="23" spans="1:21" ht="12.75">
      <c r="A23" s="3" t="s">
        <v>8</v>
      </c>
      <c r="B23" s="4"/>
      <c r="C23" s="4"/>
      <c r="D23" s="4"/>
      <c r="E23" s="4"/>
      <c r="F23" s="4">
        <v>287</v>
      </c>
      <c r="G23" s="4">
        <v>1116</v>
      </c>
      <c r="H23" s="4">
        <v>356</v>
      </c>
      <c r="J23" s="4"/>
      <c r="K23" s="4"/>
      <c r="L23" s="4"/>
      <c r="M23" s="4"/>
      <c r="N23" s="4">
        <f t="shared" si="0"/>
        <v>287</v>
      </c>
      <c r="O23" s="4">
        <f>SUM(B23:G23)</f>
        <v>1403</v>
      </c>
      <c r="P23" s="4">
        <f>SUM(B23:H23)</f>
        <v>1759</v>
      </c>
      <c r="R23" s="4">
        <f t="shared" si="2"/>
        <v>1759</v>
      </c>
      <c r="S23" s="7">
        <f t="shared" si="3"/>
        <v>4.957582931709929</v>
      </c>
      <c r="U23" s="8">
        <f t="shared" si="5"/>
        <v>3962.2490065105267</v>
      </c>
    </row>
    <row r="24" spans="2:21" ht="12.75">
      <c r="B24" s="4"/>
      <c r="C24" s="4"/>
      <c r="D24" s="4"/>
      <c r="E24" s="4"/>
      <c r="F24" s="4"/>
      <c r="G24" s="4"/>
      <c r="H24" s="4"/>
      <c r="J24" s="4"/>
      <c r="K24" s="4"/>
      <c r="L24" s="4"/>
      <c r="M24" s="4"/>
      <c r="N24" s="4"/>
      <c r="O24" s="4"/>
      <c r="P24" s="4"/>
      <c r="R24" s="4"/>
      <c r="S24" s="7"/>
      <c r="U24" s="8"/>
    </row>
    <row r="25" spans="1:21" ht="12.75">
      <c r="A25" s="3" t="s">
        <v>15</v>
      </c>
      <c r="B25" s="4">
        <f>SUM(B17:B23)</f>
        <v>0</v>
      </c>
      <c r="C25" s="4">
        <f aca="true" t="shared" si="13" ref="C25:H25">SUM(C17:C23)</f>
        <v>35</v>
      </c>
      <c r="D25" s="4">
        <f t="shared" si="13"/>
        <v>81</v>
      </c>
      <c r="E25" s="4">
        <f t="shared" si="13"/>
        <v>906</v>
      </c>
      <c r="F25" s="4">
        <f t="shared" si="13"/>
        <v>2933</v>
      </c>
      <c r="G25" s="4">
        <f t="shared" si="13"/>
        <v>3911</v>
      </c>
      <c r="H25" s="4">
        <f t="shared" si="13"/>
        <v>3571</v>
      </c>
      <c r="J25" s="4">
        <f aca="true" t="shared" si="14" ref="J25:P25">SUM(J17:J24)</f>
        <v>0</v>
      </c>
      <c r="K25" s="4">
        <f t="shared" si="14"/>
        <v>35</v>
      </c>
      <c r="L25" s="4">
        <f t="shared" si="14"/>
        <v>116</v>
      </c>
      <c r="M25" s="4">
        <f t="shared" si="14"/>
        <v>1022</v>
      </c>
      <c r="N25" s="4">
        <f t="shared" si="14"/>
        <v>3955</v>
      </c>
      <c r="O25" s="4">
        <f t="shared" si="14"/>
        <v>7866</v>
      </c>
      <c r="P25" s="4">
        <f t="shared" si="14"/>
        <v>11437</v>
      </c>
      <c r="R25" s="4">
        <f t="shared" si="2"/>
        <v>10415</v>
      </c>
      <c r="S25" s="7">
        <f t="shared" si="3"/>
        <v>29.353738620670217</v>
      </c>
      <c r="U25" s="8">
        <f t="shared" si="5"/>
        <v>23460.38851779826</v>
      </c>
    </row>
    <row r="26" spans="2:21" ht="12.75">
      <c r="B26" s="4"/>
      <c r="C26" s="4"/>
      <c r="D26" s="4"/>
      <c r="E26" s="4"/>
      <c r="F26" s="4"/>
      <c r="G26" s="4"/>
      <c r="H26" s="4"/>
      <c r="J26" s="4"/>
      <c r="K26" s="4"/>
      <c r="L26" s="4"/>
      <c r="M26" s="4"/>
      <c r="N26" s="4"/>
      <c r="O26" s="4"/>
      <c r="P26" s="4"/>
      <c r="S26" s="7"/>
      <c r="U26" s="8"/>
    </row>
    <row r="27" spans="1:21" ht="12.75">
      <c r="A27" s="5" t="s">
        <v>16</v>
      </c>
      <c r="B27" s="6">
        <f>B15+B25</f>
        <v>16393</v>
      </c>
      <c r="C27" s="6">
        <f aca="true" t="shared" si="15" ref="C27:H27">C15+C25</f>
        <v>11188</v>
      </c>
      <c r="D27" s="6">
        <f t="shared" si="15"/>
        <v>25053</v>
      </c>
      <c r="E27" s="6">
        <f t="shared" si="15"/>
        <v>12046</v>
      </c>
      <c r="F27" s="6">
        <f t="shared" si="15"/>
        <v>10449</v>
      </c>
      <c r="G27" s="6">
        <f t="shared" si="15"/>
        <v>12821</v>
      </c>
      <c r="H27" s="6">
        <f t="shared" si="15"/>
        <v>12211</v>
      </c>
      <c r="J27" s="4">
        <f>J15+J25</f>
        <v>16393</v>
      </c>
      <c r="K27" s="4">
        <f aca="true" t="shared" si="16" ref="K27:P27">K15+K25</f>
        <v>27581</v>
      </c>
      <c r="L27" s="4">
        <f t="shared" si="16"/>
        <v>52634</v>
      </c>
      <c r="M27" s="4">
        <f t="shared" si="16"/>
        <v>64680</v>
      </c>
      <c r="N27" s="4">
        <f t="shared" si="16"/>
        <v>75129</v>
      </c>
      <c r="O27" s="4">
        <f t="shared" si="16"/>
        <v>71557</v>
      </c>
      <c r="P27" s="4">
        <f t="shared" si="16"/>
        <v>72615</v>
      </c>
      <c r="R27" s="4">
        <f>SUM(R25,R15)</f>
        <v>35481</v>
      </c>
      <c r="S27" s="7">
        <f t="shared" si="3"/>
        <v>100</v>
      </c>
      <c r="U27" s="4">
        <v>79923</v>
      </c>
    </row>
    <row r="28" spans="1:14" ht="12.75">
      <c r="A28" s="5"/>
      <c r="B28" s="6"/>
      <c r="C28" s="6"/>
      <c r="D28" s="6"/>
      <c r="E28" s="6"/>
      <c r="F28" s="6"/>
      <c r="G28" s="6"/>
      <c r="H28" s="6"/>
      <c r="J28" s="4"/>
      <c r="K28" s="4"/>
      <c r="L28" s="4"/>
      <c r="M28" s="4"/>
      <c r="N28" s="4"/>
    </row>
    <row r="29" spans="1:20" ht="12.75">
      <c r="A29" s="5"/>
      <c r="B29" s="6"/>
      <c r="C29" s="6"/>
      <c r="D29" s="6"/>
      <c r="E29" s="6"/>
      <c r="F29" s="6"/>
      <c r="G29" s="6"/>
      <c r="H29" s="6"/>
      <c r="J29" s="3">
        <v>1993</v>
      </c>
      <c r="K29" s="3">
        <v>1994</v>
      </c>
      <c r="L29" s="3">
        <v>1995</v>
      </c>
      <c r="M29" s="3">
        <v>1996</v>
      </c>
      <c r="N29" s="3">
        <v>1997</v>
      </c>
      <c r="O29" s="3">
        <v>1998</v>
      </c>
      <c r="P29" s="3">
        <v>1999</v>
      </c>
      <c r="Q29" s="3">
        <v>2000</v>
      </c>
      <c r="R29" s="3">
        <v>2001</v>
      </c>
      <c r="S29" s="3">
        <v>2002</v>
      </c>
      <c r="T29" s="3">
        <v>2003</v>
      </c>
    </row>
    <row r="30" spans="1:20" ht="12.75">
      <c r="A30" s="9" t="s">
        <v>23</v>
      </c>
      <c r="B30" s="9"/>
      <c r="C30" s="9"/>
      <c r="D30" s="9"/>
      <c r="E30" s="9"/>
      <c r="F30" s="9"/>
      <c r="G30" s="9"/>
      <c r="H30" s="9"/>
      <c r="J30" s="4">
        <f>J7</f>
        <v>3570</v>
      </c>
      <c r="K30" s="4">
        <f aca="true" t="shared" si="17" ref="K30:P30">K7</f>
        <v>4390</v>
      </c>
      <c r="L30" s="4">
        <f t="shared" si="17"/>
        <v>5637</v>
      </c>
      <c r="M30" s="4">
        <f t="shared" si="17"/>
        <v>6858</v>
      </c>
      <c r="N30" s="4">
        <f t="shared" si="17"/>
        <v>7444</v>
      </c>
      <c r="O30" s="4">
        <f t="shared" si="17"/>
        <v>4712</v>
      </c>
      <c r="P30" s="4">
        <f t="shared" si="17"/>
        <v>4748</v>
      </c>
      <c r="Q30" s="3">
        <v>0</v>
      </c>
      <c r="R30" s="3">
        <v>0</v>
      </c>
      <c r="S30" s="3">
        <v>0</v>
      </c>
      <c r="T30" s="3">
        <v>0</v>
      </c>
    </row>
    <row r="31" spans="1:20" ht="12.75">
      <c r="A31" s="9" t="s">
        <v>21</v>
      </c>
      <c r="B31" s="9"/>
      <c r="C31" s="9"/>
      <c r="D31" s="9"/>
      <c r="E31" s="9"/>
      <c r="F31" s="9"/>
      <c r="G31" s="9"/>
      <c r="H31" s="9"/>
      <c r="J31" s="4">
        <f>J17</f>
        <v>0</v>
      </c>
      <c r="K31" s="4">
        <f aca="true" t="shared" si="18" ref="K31:P31">K17</f>
        <v>35</v>
      </c>
      <c r="L31" s="4">
        <f t="shared" si="18"/>
        <v>116</v>
      </c>
      <c r="M31" s="4">
        <f t="shared" si="18"/>
        <v>1022</v>
      </c>
      <c r="N31" s="4">
        <f t="shared" si="18"/>
        <v>2712</v>
      </c>
      <c r="O31" s="4">
        <f t="shared" si="18"/>
        <v>4366</v>
      </c>
      <c r="P31" s="4">
        <f t="shared" si="18"/>
        <v>6591</v>
      </c>
      <c r="Q31" s="3">
        <v>0</v>
      </c>
      <c r="R31" s="3">
        <v>0</v>
      </c>
      <c r="S31" s="3">
        <v>0</v>
      </c>
      <c r="T31" s="3">
        <v>0</v>
      </c>
    </row>
    <row r="32" spans="1:20" ht="12.75">
      <c r="A32" s="3" t="s">
        <v>22</v>
      </c>
      <c r="J32" s="4">
        <f>J12+J23</f>
        <v>0</v>
      </c>
      <c r="K32" s="4">
        <f aca="true" t="shared" si="19" ref="K32:P32">K12+K23</f>
        <v>0</v>
      </c>
      <c r="L32" s="4">
        <f t="shared" si="19"/>
        <v>0</v>
      </c>
      <c r="M32" s="4">
        <f t="shared" si="19"/>
        <v>0</v>
      </c>
      <c r="N32" s="4">
        <f t="shared" si="19"/>
        <v>381</v>
      </c>
      <c r="O32" s="4">
        <f t="shared" si="19"/>
        <v>1630</v>
      </c>
      <c r="P32" s="4">
        <f t="shared" si="19"/>
        <v>2081</v>
      </c>
      <c r="Q32" s="3">
        <v>0</v>
      </c>
      <c r="R32" s="3">
        <v>0</v>
      </c>
      <c r="S32" s="3">
        <v>0</v>
      </c>
      <c r="T32" s="3">
        <v>0</v>
      </c>
    </row>
    <row r="33" spans="1:20" ht="12.75">
      <c r="A33" s="3" t="s">
        <v>24</v>
      </c>
      <c r="J33" s="4">
        <f>J13</f>
        <v>97</v>
      </c>
      <c r="K33" s="4">
        <f aca="true" t="shared" si="20" ref="K33:P33">K13</f>
        <v>122</v>
      </c>
      <c r="L33" s="4">
        <f t="shared" si="20"/>
        <v>192</v>
      </c>
      <c r="M33" s="4">
        <f t="shared" si="20"/>
        <v>386</v>
      </c>
      <c r="N33" s="4">
        <f t="shared" si="20"/>
        <v>1028</v>
      </c>
      <c r="O33" s="4">
        <f t="shared" si="20"/>
        <v>1801</v>
      </c>
      <c r="P33" s="4">
        <f t="shared" si="20"/>
        <v>3560</v>
      </c>
      <c r="Q33" s="3">
        <v>0</v>
      </c>
      <c r="R33" s="3">
        <v>0</v>
      </c>
      <c r="S33" s="3">
        <v>0</v>
      </c>
      <c r="T33" s="3">
        <v>0</v>
      </c>
    </row>
    <row r="34" spans="1:20" ht="12.75">
      <c r="A34" s="3" t="s">
        <v>25</v>
      </c>
      <c r="J34" s="4">
        <f>J4+J5+J8+J9+J10+J11+J18+J19+J20+J21+J22</f>
        <v>12726</v>
      </c>
      <c r="K34" s="4">
        <f aca="true" t="shared" si="21" ref="K34:P34">K4+K5+K8+K9+K10+K11+K18+K19+K20+K21+K22</f>
        <v>23034</v>
      </c>
      <c r="L34" s="4">
        <f t="shared" si="21"/>
        <v>46689</v>
      </c>
      <c r="M34" s="4">
        <f t="shared" si="21"/>
        <v>56414</v>
      </c>
      <c r="N34" s="4">
        <f t="shared" si="21"/>
        <v>63564</v>
      </c>
      <c r="O34" s="4">
        <f t="shared" si="21"/>
        <v>59048</v>
      </c>
      <c r="P34" s="4">
        <f t="shared" si="21"/>
        <v>55635</v>
      </c>
      <c r="R34" s="3">
        <v>0</v>
      </c>
      <c r="S34" s="3">
        <v>0</v>
      </c>
      <c r="T34" s="3">
        <v>0</v>
      </c>
    </row>
    <row r="35" spans="1:20" ht="12.75">
      <c r="A35" s="3" t="s">
        <v>26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3">
        <v>0</v>
      </c>
      <c r="R35" s="3">
        <v>0</v>
      </c>
      <c r="S35" s="3">
        <v>0</v>
      </c>
      <c r="T35" s="3">
        <v>100000</v>
      </c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Danmarks Miljøundersøgelser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Tast dit navn her</dc:creator>
  <cp:keywords/>
  <dc:description/>
  <cp:lastModifiedBy>Lisbeth_peter</cp:lastModifiedBy>
  <cp:lastPrinted>2001-03-08T15:16:03Z</cp:lastPrinted>
  <dcterms:created xsi:type="dcterms:W3CDTF">2001-03-08T12:52:12Z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