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Ark1" sheetId="2" r:id="rId2"/>
    <sheet name="Ark2" sheetId="3" r:id="rId3"/>
    <sheet name="Ark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<sst xmlns="http://schemas.openxmlformats.org/spreadsheetml/2006/main" count="27" uniqueCount="27">
  <si>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Indeks efter LG99-hæftet.</t>
  </si>
  <si>
    <t>Landbrugsprodukter (1985=100)</t>
  </si>
  <si>
    <t>Landbrugsprodukter (1990=100)</t>
  </si>
  <si>
    <t>Rå- og hjælpestoffer (1985=100)</t>
  </si>
  <si>
    <t>Rå- og hjælpestoffer (1990=100)</t>
  </si>
  <si>
    <t>Prisindeks for arbejdsløn</t>
  </si>
  <si>
    <t xml:space="preserve"> 84/85</t>
  </si>
  <si>
    <t xml:space="preserve"> 85/86</t>
  </si>
  <si>
    <t xml:space="preserve"> 86/87</t>
  </si>
  <si>
    <t xml:space="preserve"> 87/88</t>
  </si>
  <si>
    <t xml:space="preserve"> 88/89</t>
  </si>
  <si>
    <t xml:space="preserve"> 89/90</t>
  </si>
  <si>
    <t xml:space="preserve"> 90/91</t>
  </si>
  <si>
    <t xml:space="preserve"> 91/92</t>
  </si>
  <si>
    <t xml:space="preserve"> 92/93</t>
  </si>
  <si>
    <t>93/94</t>
  </si>
  <si>
    <t>94/95</t>
  </si>
  <si>
    <t>95/96</t>
  </si>
  <si>
    <t>SJFI, Serie C, 1973/74=100</t>
  </si>
  <si>
    <t>Gns. af driftsår. 1973/74=100</t>
  </si>
  <si>
    <t>Arbejdskraft. 1985=100</t>
  </si>
  <si>
    <t>Prisindeks. 1985=100</t>
  </si>
  <si>
    <t>Landbrugsprodukter</t>
  </si>
  <si>
    <t>Rå- og hjælpestoffer</t>
  </si>
  <si>
    <t>Arbejdskraft</t>
  </si>
  <si>
    <t>Figur 1.  Prisudviklingen på landbrugsprodukter, produktionsmidler og arbejdskraft.</t>
  </si>
  <si>
    <t>Kilde: Danmarks Statistik, Landbrugsstatistik, div. årg. &amp; SJFI, Serie C, div. årg.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</si>
</sst>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 * #,##0_ ;_ * \-#,##0_ ;_ * &quot;-&quot;_ ;_ @_ "/>
    <numFmt numFmtId="166" formatCode="_ * #,##0.00_ ;_ * \-#,##0.00_ ;_ * &quot;-&quot;??_ ;_ @_ "/>
    <numFmt numFmtId="167" formatCode="_ &quot;kr&quot;\ * #,##0_ ;_ &quot;kr&quot;\ * \-#,##0_ ;_ &quot;kr&quot;\ * &quot;-&quot;_ ;_ @_ "/>
    <numFmt numFmtId="168" formatCode="_ &quot;kr&quot;\ * #,##0.00_ ;_ &quot;kr&quot;\ * \-#,##0.00_ ;_ &quot;kr&quot;\ * &quot;-&quot;??_ ;_ @_ "/>
    <numFmt numFmtId="169" formatCode="###0"/>
    <numFmt numFmtId="170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2" fillId="0" borderId="0" xfId="0" applyNumberFormat="1" applyFont="1" applyAlignment="1" quotePrefix="1">
      <alignment horizontal="right"/>
    </xf>
    <xf numFmtId="1" fontId="2" fillId="0" borderId="0" xfId="0" applyNumberFormat="1" applyFont="1" applyAlignment="1" quotePrefix="1">
      <alignment horizontal="right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 horizontal="left"/>
    </xf>
  </cellXfs>
  <cellStyles count="25">
    <cellStyle name="Normal" xfId="0"/>
    <cellStyle name="Comma" xfId="15"/>
    <cellStyle name="Comma [0]" xfId="16"/>
    <cellStyle name="Currency [0]" xfId="17"/>
    <cellStyle name="Comma [0]_Bekæmpelsesmiddel forbrug" xfId="18"/>
    <cellStyle name="Comma [0]_group_excel95" xfId="19"/>
    <cellStyle name="Comma [0]_INDIKA~1" xfId="20"/>
    <cellStyle name="Comma_Bekæmpelsesmiddel forbrug" xfId="21"/>
    <cellStyle name="Comma_group_excel95" xfId="22"/>
    <cellStyle name="Comma_INDIKA~1" xfId="23"/>
    <cellStyle name="Currency [0]_Bekæmpelsesmiddel forbrug" xfId="24"/>
    <cellStyle name="Currency [0]_group_excel95" xfId="25"/>
    <cellStyle name="Currency [0]_INDIKA~1" xfId="26"/>
    <cellStyle name="Currency_Bekæmpelsesmiddel forbrug" xfId="27"/>
    <cellStyle name="Currency_group_excel95" xfId="28"/>
    <cellStyle name="Currency_INDIKA~1" xfId="29"/>
    <cellStyle name="Hyperlink" xfId="30"/>
    <cellStyle name="Normal_Fig 8" xfId="31"/>
    <cellStyle name="Normal_FIG3-4-5" xfId="32"/>
    <cellStyle name="Normal_Landbrug_sektor.xls Chart 1" xfId="33"/>
    <cellStyle name="Normal_Landbrug_sektor.xls Chart 1-1" xfId="34"/>
    <cellStyle name="Normal_N-BALA~1" xfId="35"/>
    <cellStyle name="Normal_P-BALA~1" xfId="36"/>
    <cellStyle name="Percent" xfId="37"/>
    <cellStyle name="Currency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5"/>
          <c:w val="0.9867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Landbrugsprodukter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Sheet1!$B$16:$Q$16</c:f>
              <c:numCache/>
            </c:numRef>
          </c:cat>
          <c:val>
            <c:numRef>
              <c:f>Sheet1!$B$17:$Q$17</c:f>
              <c:numCache/>
            </c:numRef>
          </c:val>
          <c:smooth val="0"/>
        </c:ser>
        <c:ser>
          <c:idx val="1"/>
          <c:order val="1"/>
          <c:tx>
            <c:strRef>
              <c:f>Sheet1!$A$18</c:f>
              <c:strCache>
                <c:ptCount val="1"/>
                <c:pt idx="0">
                  <c:v>Rå- og hjælpestoffer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Sheet1!$B$16:$Q$16</c:f>
              <c:numCache/>
            </c:numRef>
          </c:cat>
          <c:val>
            <c:numRef>
              <c:f>Sheet1!$B$18:$Q$18</c:f>
              <c:numCache/>
            </c:numRef>
          </c:val>
          <c:smooth val="0"/>
        </c:ser>
        <c:ser>
          <c:idx val="2"/>
          <c:order val="2"/>
          <c:tx>
            <c:strRef>
              <c:f>Sheet1!$A$19</c:f>
              <c:strCache>
                <c:ptCount val="1"/>
                <c:pt idx="0">
                  <c:v>Arbejdskraft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Sheet1!$B$16:$Q$16</c:f>
              <c:numCache/>
            </c:numRef>
          </c:cat>
          <c:val>
            <c:numRef>
              <c:f>Sheet1!$B$19:$Q$19</c:f>
              <c:numCache/>
            </c:numRef>
          </c:val>
          <c:smooth val="0"/>
        </c:ser>
        <c:axId val="26991389"/>
        <c:axId val="41595910"/>
      </c:lineChart>
      <c:catAx>
        <c:axId val="2699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595910"/>
        <c:crosses val="autoZero"/>
        <c:auto val="0"/>
        <c:lblOffset val="100"/>
        <c:tickLblSkip val="2"/>
        <c:noMultiLvlLbl val="0"/>
      </c:catAx>
      <c:valAx>
        <c:axId val="41595910"/>
        <c:scaling>
          <c:orientation val="minMax"/>
          <c:max val="190"/>
          <c:min val="6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6991389"/>
        <c:crossesAt val="1"/>
        <c:crossBetween val="midCat"/>
        <c:dispUnits/>
        <c:majorUnit val="20"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1015"/>
          <c:w val="0.35925"/>
          <c:h val="0.1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-0.0105</cdr:y>
    </cdr:from>
    <cdr:to>
      <cdr:x>0.3415</cdr:x>
      <cdr:y>0.06075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-28574"/>
          <a:ext cx="1314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Prisindeks. 1985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9525</xdr:rowOff>
    </xdr:from>
    <xdr:to>
      <xdr:col>10</xdr:col>
      <xdr:colOff>19050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771650" y="316230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mr\LOCALS~1\Temp\Data_og_figurer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sigt"/>
      <sheetName val="Fig 1"/>
      <sheetName val="Fig 2"/>
      <sheetName val="Fig 3"/>
      <sheetName val="Fig 4"/>
      <sheetName val="Fig 5"/>
      <sheetName val="Fig 6"/>
      <sheetName val="Fig 7"/>
      <sheetName val="Fig 8"/>
      <sheetName val="Fig 9"/>
      <sheetName val="Fig 10"/>
      <sheetName val="Fig 11"/>
      <sheetName val="Fig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D16">
      <selection activeCell="L28" sqref="L28"/>
    </sheetView>
  </sheetViews>
  <sheetFormatPr defaultColWidth="9.140625" defaultRowHeight="12.75"/>
  <cols>
    <col min="1" max="1" width="26.57421875" style="2" customWidth="1"/>
    <col min="2" max="18" width="6.421875" style="2" customWidth="1"/>
    <col min="19" max="16384" width="9.140625" style="2" customWidth="1"/>
  </cols>
  <sheetData>
    <row r="1" spans="1:17" ht="12.75">
      <c r="A1" s="1" t="s">
        <v>0</v>
      </c>
      <c r="B1" s="2">
        <v>1985</v>
      </c>
      <c r="C1" s="2">
        <f aca="true" t="shared" si="0" ref="C1:Q1">B1+1</f>
        <v>1986</v>
      </c>
      <c r="D1" s="2">
        <f t="shared" si="0"/>
        <v>1987</v>
      </c>
      <c r="E1" s="2">
        <f t="shared" si="0"/>
        <v>1988</v>
      </c>
      <c r="F1" s="2">
        <f t="shared" si="0"/>
        <v>1989</v>
      </c>
      <c r="G1" s="2">
        <f t="shared" si="0"/>
        <v>1990</v>
      </c>
      <c r="H1" s="2">
        <f t="shared" si="0"/>
        <v>1991</v>
      </c>
      <c r="I1" s="2">
        <f t="shared" si="0"/>
        <v>1992</v>
      </c>
      <c r="J1" s="2">
        <f t="shared" si="0"/>
        <v>1993</v>
      </c>
      <c r="K1" s="2">
        <f t="shared" si="0"/>
        <v>1994</v>
      </c>
      <c r="L1" s="2">
        <f t="shared" si="0"/>
        <v>1995</v>
      </c>
      <c r="M1" s="2">
        <f t="shared" si="0"/>
        <v>1996</v>
      </c>
      <c r="N1" s="2">
        <f t="shared" si="0"/>
        <v>1997</v>
      </c>
      <c r="O1" s="2">
        <f t="shared" si="0"/>
        <v>1998</v>
      </c>
      <c r="P1" s="2">
        <f t="shared" si="0"/>
        <v>1999</v>
      </c>
      <c r="Q1" s="2">
        <f t="shared" si="0"/>
        <v>2000</v>
      </c>
    </row>
    <row r="2" spans="1:10" s="3" customFormat="1" ht="12.75">
      <c r="A2" s="3" t="s">
        <v>1</v>
      </c>
      <c r="B2" s="3">
        <v>100</v>
      </c>
      <c r="C2" s="3">
        <v>97.7</v>
      </c>
      <c r="D2" s="3">
        <v>93</v>
      </c>
      <c r="E2" s="3">
        <v>93.7</v>
      </c>
      <c r="F2" s="3">
        <v>99.9</v>
      </c>
      <c r="G2" s="3">
        <v>92.7</v>
      </c>
      <c r="H2" s="3">
        <v>90.4</v>
      </c>
      <c r="I2" s="3">
        <v>89.5</v>
      </c>
      <c r="J2" s="3">
        <v>80</v>
      </c>
    </row>
    <row r="3" spans="1:17" s="3" customFormat="1" ht="12.75">
      <c r="A3" s="3" t="s">
        <v>2</v>
      </c>
      <c r="G3" s="3">
        <v>100</v>
      </c>
      <c r="H3" s="3">
        <v>98</v>
      </c>
      <c r="I3" s="3">
        <v>96.3</v>
      </c>
      <c r="J3" s="3">
        <v>85.6</v>
      </c>
      <c r="K3" s="3">
        <v>85</v>
      </c>
      <c r="L3" s="3">
        <v>86.4</v>
      </c>
      <c r="M3" s="3">
        <v>88.5</v>
      </c>
      <c r="N3" s="3">
        <v>88.2</v>
      </c>
      <c r="O3" s="3">
        <v>77.9</v>
      </c>
      <c r="P3" s="3">
        <v>76.1</v>
      </c>
      <c r="Q3" s="3">
        <v>83</v>
      </c>
    </row>
    <row r="4" s="3" customFormat="1" ht="12.75"/>
    <row r="5" spans="1:10" s="3" customFormat="1" ht="12.75">
      <c r="A5" s="3" t="s">
        <v>3</v>
      </c>
      <c r="B5" s="3">
        <v>100</v>
      </c>
      <c r="C5" s="3">
        <v>94.6</v>
      </c>
      <c r="D5" s="3">
        <v>91</v>
      </c>
      <c r="E5" s="3">
        <v>95.7</v>
      </c>
      <c r="F5" s="3">
        <v>99.4</v>
      </c>
      <c r="G5" s="3">
        <v>97.2</v>
      </c>
      <c r="H5" s="3">
        <v>97</v>
      </c>
      <c r="I5" s="3">
        <v>96.2</v>
      </c>
      <c r="J5" s="3">
        <v>97.6</v>
      </c>
    </row>
    <row r="6" spans="1:17" s="3" customFormat="1" ht="12.75">
      <c r="A6" s="3" t="s">
        <v>4</v>
      </c>
      <c r="G6" s="3">
        <v>100</v>
      </c>
      <c r="H6" s="3">
        <v>99.5</v>
      </c>
      <c r="I6" s="3">
        <v>98.7</v>
      </c>
      <c r="J6" s="3">
        <v>99.5</v>
      </c>
      <c r="K6" s="3">
        <v>97</v>
      </c>
      <c r="L6" s="3">
        <v>96.8</v>
      </c>
      <c r="M6" s="3">
        <v>99.5</v>
      </c>
      <c r="N6" s="3">
        <v>102.6</v>
      </c>
      <c r="O6" s="3">
        <v>101.2</v>
      </c>
      <c r="P6" s="3">
        <v>99.8</v>
      </c>
      <c r="Q6" s="3">
        <v>102.7</v>
      </c>
    </row>
    <row r="7" s="3" customFormat="1" ht="12.75"/>
    <row r="8" spans="1:18" s="3" customFormat="1" ht="12.75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6">
        <v>1996</v>
      </c>
      <c r="O8" s="6">
        <v>1997</v>
      </c>
      <c r="P8" s="6">
        <v>1998</v>
      </c>
      <c r="Q8" s="6">
        <v>1999</v>
      </c>
      <c r="R8" s="7">
        <v>2000</v>
      </c>
    </row>
    <row r="9" spans="1:18" s="3" customFormat="1" ht="12.75">
      <c r="A9" s="8" t="s">
        <v>18</v>
      </c>
      <c r="B9" s="3">
        <v>323.0769230769231</v>
      </c>
      <c r="C9" s="3">
        <v>328.2051282051282</v>
      </c>
      <c r="D9" s="3">
        <v>341.025641025641</v>
      </c>
      <c r="E9" s="3">
        <v>369.2307692307692</v>
      </c>
      <c r="F9" s="3">
        <v>392.30769230769226</v>
      </c>
      <c r="G9" s="3">
        <v>402.56410256410254</v>
      </c>
      <c r="H9" s="3">
        <v>417.94871794871796</v>
      </c>
      <c r="I9" s="3">
        <v>433.3333333333333</v>
      </c>
      <c r="J9" s="3">
        <v>441.02564102564105</v>
      </c>
      <c r="K9" s="3">
        <v>448.71794871794873</v>
      </c>
      <c r="L9" s="3">
        <v>465.81196581196576</v>
      </c>
      <c r="M9" s="3">
        <v>482.90598290598285</v>
      </c>
      <c r="N9" s="3">
        <v>499.1583660232138</v>
      </c>
      <c r="O9" s="3">
        <v>514.3853621929851</v>
      </c>
      <c r="P9" s="3">
        <v>531.0864375486416</v>
      </c>
      <c r="Q9" s="3">
        <v>548.1932380116688</v>
      </c>
      <c r="R9" s="3">
        <v>565.2138581197186</v>
      </c>
    </row>
    <row r="10" s="3" customFormat="1" ht="6" customHeight="1">
      <c r="A10" s="8"/>
    </row>
    <row r="11" spans="1:17" s="7" customFormat="1" ht="12.75">
      <c r="A11" s="9"/>
      <c r="B11" s="7">
        <v>1985</v>
      </c>
      <c r="C11" s="7">
        <v>1986</v>
      </c>
      <c r="D11" s="7">
        <v>1987</v>
      </c>
      <c r="E11" s="7">
        <v>1988</v>
      </c>
      <c r="F11" s="7">
        <v>1989</v>
      </c>
      <c r="G11" s="7">
        <v>1990</v>
      </c>
      <c r="H11" s="7">
        <v>1991</v>
      </c>
      <c r="I11" s="7">
        <v>1992</v>
      </c>
      <c r="J11" s="7">
        <v>1993</v>
      </c>
      <c r="K11" s="7">
        <v>1994</v>
      </c>
      <c r="L11" s="7">
        <v>1995</v>
      </c>
      <c r="M11" s="7">
        <v>1996</v>
      </c>
      <c r="N11" s="7">
        <v>1997</v>
      </c>
      <c r="O11" s="7">
        <v>1998</v>
      </c>
      <c r="P11" s="7">
        <v>1999</v>
      </c>
      <c r="Q11" s="7">
        <v>2000</v>
      </c>
    </row>
    <row r="12" spans="1:17" s="3" customFormat="1" ht="12.75">
      <c r="A12" s="8" t="s">
        <v>19</v>
      </c>
      <c r="B12" s="3">
        <f aca="true" t="shared" si="1" ref="B12:L12">(B9+C9)/2</f>
        <v>325.64102564102564</v>
      </c>
      <c r="C12" s="3">
        <f t="shared" si="1"/>
        <v>334.6153846153846</v>
      </c>
      <c r="D12" s="3">
        <f t="shared" si="1"/>
        <v>355.1282051282051</v>
      </c>
      <c r="E12" s="3">
        <f t="shared" si="1"/>
        <v>380.7692307692307</v>
      </c>
      <c r="F12" s="3">
        <f t="shared" si="1"/>
        <v>397.4358974358974</v>
      </c>
      <c r="G12" s="3">
        <f t="shared" si="1"/>
        <v>410.2564102564103</v>
      </c>
      <c r="H12" s="3">
        <f t="shared" si="1"/>
        <v>425.64102564102564</v>
      </c>
      <c r="I12" s="3">
        <f t="shared" si="1"/>
        <v>437.1794871794872</v>
      </c>
      <c r="J12" s="3">
        <f t="shared" si="1"/>
        <v>444.8717948717949</v>
      </c>
      <c r="K12" s="3">
        <f t="shared" si="1"/>
        <v>457.2649572649573</v>
      </c>
      <c r="L12" s="3">
        <f t="shared" si="1"/>
        <v>474.3589743589743</v>
      </c>
      <c r="M12" s="3">
        <f>N9</f>
        <v>499.1583660232138</v>
      </c>
      <c r="N12" s="3">
        <f>O9</f>
        <v>514.3853621929851</v>
      </c>
      <c r="O12" s="3">
        <f>P9</f>
        <v>531.0864375486416</v>
      </c>
      <c r="P12" s="3">
        <f>Q9</f>
        <v>548.1932380116688</v>
      </c>
      <c r="Q12" s="3">
        <f>R9</f>
        <v>565.2138581197186</v>
      </c>
    </row>
    <row r="13" spans="1:17" s="3" customFormat="1" ht="12.75">
      <c r="A13" s="8" t="s">
        <v>20</v>
      </c>
      <c r="B13" s="3">
        <f aca="true" t="shared" si="2" ref="B13:Q13">B12*100/$B12</f>
        <v>100</v>
      </c>
      <c r="C13" s="3">
        <f t="shared" si="2"/>
        <v>102.75590551181102</v>
      </c>
      <c r="D13" s="3">
        <f t="shared" si="2"/>
        <v>109.05511811023621</v>
      </c>
      <c r="E13" s="3">
        <f t="shared" si="2"/>
        <v>116.9291338582677</v>
      </c>
      <c r="F13" s="3">
        <f t="shared" si="2"/>
        <v>122.04724409448819</v>
      </c>
      <c r="G13" s="3">
        <f t="shared" si="2"/>
        <v>125.98425196850395</v>
      </c>
      <c r="H13" s="3">
        <f t="shared" si="2"/>
        <v>130.70866141732284</v>
      </c>
      <c r="I13" s="3">
        <f t="shared" si="2"/>
        <v>134.251968503937</v>
      </c>
      <c r="J13" s="3">
        <f t="shared" si="2"/>
        <v>136.6141732283465</v>
      </c>
      <c r="K13" s="3">
        <f t="shared" si="2"/>
        <v>140.41994750656167</v>
      </c>
      <c r="L13" s="3">
        <f t="shared" si="2"/>
        <v>145.66929133858267</v>
      </c>
      <c r="M13" s="3">
        <f t="shared" si="2"/>
        <v>153.28485255830972</v>
      </c>
      <c r="N13" s="3">
        <f t="shared" si="2"/>
        <v>157.96085925611354</v>
      </c>
      <c r="O13" s="3">
        <f t="shared" si="2"/>
        <v>163.08953594013403</v>
      </c>
      <c r="P13" s="3">
        <f t="shared" si="2"/>
        <v>168.3428053736621</v>
      </c>
      <c r="Q13" s="3">
        <f t="shared" si="2"/>
        <v>173.56960997377186</v>
      </c>
    </row>
    <row r="14" s="3" customFormat="1" ht="12.75"/>
    <row r="15" s="3" customFormat="1" ht="12.75"/>
    <row r="16" spans="1:17" s="3" customFormat="1" ht="12.75">
      <c r="A16" s="10" t="s">
        <v>21</v>
      </c>
      <c r="B16" s="7">
        <f aca="true" t="shared" si="3" ref="B16:Q16">B1</f>
        <v>1985</v>
      </c>
      <c r="C16" s="7">
        <f t="shared" si="3"/>
        <v>1986</v>
      </c>
      <c r="D16" s="7">
        <f t="shared" si="3"/>
        <v>1987</v>
      </c>
      <c r="E16" s="7">
        <f t="shared" si="3"/>
        <v>1988</v>
      </c>
      <c r="F16" s="7">
        <f t="shared" si="3"/>
        <v>1989</v>
      </c>
      <c r="G16" s="7">
        <f t="shared" si="3"/>
        <v>1990</v>
      </c>
      <c r="H16" s="7">
        <f t="shared" si="3"/>
        <v>1991</v>
      </c>
      <c r="I16" s="7">
        <f t="shared" si="3"/>
        <v>1992</v>
      </c>
      <c r="J16" s="7">
        <f t="shared" si="3"/>
        <v>1993</v>
      </c>
      <c r="K16" s="7">
        <f t="shared" si="3"/>
        <v>1994</v>
      </c>
      <c r="L16" s="7">
        <f t="shared" si="3"/>
        <v>1995</v>
      </c>
      <c r="M16" s="7">
        <f t="shared" si="3"/>
        <v>1996</v>
      </c>
      <c r="N16" s="7">
        <f t="shared" si="3"/>
        <v>1997</v>
      </c>
      <c r="O16" s="7">
        <f t="shared" si="3"/>
        <v>1998</v>
      </c>
      <c r="P16" s="7">
        <f t="shared" si="3"/>
        <v>1999</v>
      </c>
      <c r="Q16" s="7">
        <f t="shared" si="3"/>
        <v>2000</v>
      </c>
    </row>
    <row r="17" spans="1:17" s="7" customFormat="1" ht="12.75">
      <c r="A17" s="7" t="s">
        <v>22</v>
      </c>
      <c r="B17" s="7">
        <f aca="true" t="shared" si="4" ref="B17:G17">B2</f>
        <v>100</v>
      </c>
      <c r="C17" s="7">
        <f t="shared" si="4"/>
        <v>97.7</v>
      </c>
      <c r="D17" s="7">
        <f t="shared" si="4"/>
        <v>93</v>
      </c>
      <c r="E17" s="7">
        <f t="shared" si="4"/>
        <v>93.7</v>
      </c>
      <c r="F17" s="7">
        <f t="shared" si="4"/>
        <v>99.9</v>
      </c>
      <c r="G17" s="7">
        <f t="shared" si="4"/>
        <v>92.7</v>
      </c>
      <c r="H17" s="7">
        <f aca="true" t="shared" si="5" ref="H17:Q17">$G17*H3/100</f>
        <v>90.846</v>
      </c>
      <c r="I17" s="7">
        <f t="shared" si="5"/>
        <v>89.2701</v>
      </c>
      <c r="J17" s="7">
        <f t="shared" si="5"/>
        <v>79.3512</v>
      </c>
      <c r="K17" s="7">
        <f t="shared" si="5"/>
        <v>78.795</v>
      </c>
      <c r="L17" s="7">
        <f t="shared" si="5"/>
        <v>80.09280000000001</v>
      </c>
      <c r="M17" s="7">
        <f t="shared" si="5"/>
        <v>82.0395</v>
      </c>
      <c r="N17" s="7">
        <f t="shared" si="5"/>
        <v>81.76140000000001</v>
      </c>
      <c r="O17" s="7">
        <f t="shared" si="5"/>
        <v>72.2133</v>
      </c>
      <c r="P17" s="7">
        <f t="shared" si="5"/>
        <v>70.54469999999999</v>
      </c>
      <c r="Q17" s="7">
        <f t="shared" si="5"/>
        <v>76.941</v>
      </c>
    </row>
    <row r="18" spans="1:17" s="7" customFormat="1" ht="12.75">
      <c r="A18" s="7" t="s">
        <v>23</v>
      </c>
      <c r="B18" s="7">
        <f aca="true" t="shared" si="6" ref="B18:G18">B5</f>
        <v>100</v>
      </c>
      <c r="C18" s="7">
        <f t="shared" si="6"/>
        <v>94.6</v>
      </c>
      <c r="D18" s="7">
        <f t="shared" si="6"/>
        <v>91</v>
      </c>
      <c r="E18" s="7">
        <f t="shared" si="6"/>
        <v>95.7</v>
      </c>
      <c r="F18" s="7">
        <f t="shared" si="6"/>
        <v>99.4</v>
      </c>
      <c r="G18" s="7">
        <f t="shared" si="6"/>
        <v>97.2</v>
      </c>
      <c r="H18" s="7">
        <f aca="true" t="shared" si="7" ref="H18:Q18">$G18*H6/100</f>
        <v>96.714</v>
      </c>
      <c r="I18" s="7">
        <f t="shared" si="7"/>
        <v>95.9364</v>
      </c>
      <c r="J18" s="7">
        <f t="shared" si="7"/>
        <v>96.714</v>
      </c>
      <c r="K18" s="7">
        <f t="shared" si="7"/>
        <v>94.28399999999999</v>
      </c>
      <c r="L18" s="7">
        <f t="shared" si="7"/>
        <v>94.08959999999999</v>
      </c>
      <c r="M18" s="7">
        <f t="shared" si="7"/>
        <v>96.714</v>
      </c>
      <c r="N18" s="7">
        <f t="shared" si="7"/>
        <v>99.7272</v>
      </c>
      <c r="O18" s="7">
        <f t="shared" si="7"/>
        <v>98.36640000000001</v>
      </c>
      <c r="P18" s="7">
        <f t="shared" si="7"/>
        <v>97.0056</v>
      </c>
      <c r="Q18" s="7">
        <f t="shared" si="7"/>
        <v>99.82440000000001</v>
      </c>
    </row>
    <row r="19" spans="1:17" s="7" customFormat="1" ht="12.75">
      <c r="A19" s="7" t="s">
        <v>24</v>
      </c>
      <c r="B19" s="7">
        <f aca="true" t="shared" si="8" ref="B19:Q19">B13</f>
        <v>100</v>
      </c>
      <c r="C19" s="7">
        <f t="shared" si="8"/>
        <v>102.75590551181102</v>
      </c>
      <c r="D19" s="7">
        <f t="shared" si="8"/>
        <v>109.05511811023621</v>
      </c>
      <c r="E19" s="7">
        <f t="shared" si="8"/>
        <v>116.9291338582677</v>
      </c>
      <c r="F19" s="7">
        <f t="shared" si="8"/>
        <v>122.04724409448819</v>
      </c>
      <c r="G19" s="7">
        <f t="shared" si="8"/>
        <v>125.98425196850395</v>
      </c>
      <c r="H19" s="7">
        <f t="shared" si="8"/>
        <v>130.70866141732284</v>
      </c>
      <c r="I19" s="7">
        <f t="shared" si="8"/>
        <v>134.251968503937</v>
      </c>
      <c r="J19" s="7">
        <f t="shared" si="8"/>
        <v>136.6141732283465</v>
      </c>
      <c r="K19" s="7">
        <f t="shared" si="8"/>
        <v>140.41994750656167</v>
      </c>
      <c r="L19" s="7">
        <f t="shared" si="8"/>
        <v>145.66929133858267</v>
      </c>
      <c r="M19" s="7">
        <f t="shared" si="8"/>
        <v>153.28485255830972</v>
      </c>
      <c r="N19" s="7">
        <f t="shared" si="8"/>
        <v>157.96085925611354</v>
      </c>
      <c r="O19" s="7">
        <f t="shared" si="8"/>
        <v>163.08953594013403</v>
      </c>
      <c r="P19" s="7">
        <f t="shared" si="8"/>
        <v>168.3428053736621</v>
      </c>
      <c r="Q19" s="7">
        <f t="shared" si="8"/>
        <v>173.56960997377186</v>
      </c>
    </row>
    <row r="20" s="7" customFormat="1" ht="12.75"/>
    <row r="21" s="7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43" ht="12.75">
      <c r="A43" s="11" t="s">
        <v>25</v>
      </c>
    </row>
    <row r="44" ht="12.75">
      <c r="A44" s="11" t="s"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8" sqref="C8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2001-12-20T23:35:06Z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