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3.3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<sst xmlns="http://schemas.openxmlformats.org/spreadsheetml/2006/main" count="21" uniqueCount="21">
  <si>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Privat konsum (1995-priser, mia. kr.) efter hovedformål og tid.</t>
  </si>
  <si>
    <t>1989=100</t>
  </si>
  <si>
    <t xml:space="preserve">Fødevarer </t>
  </si>
  <si>
    <t>% ændring</t>
  </si>
  <si>
    <t>%98</t>
  </si>
  <si>
    <t xml:space="preserve">Drikkevarer og tobak </t>
  </si>
  <si>
    <t>Fødevarer, drikkevarer &amp; tobak</t>
  </si>
  <si>
    <t xml:space="preserve">Beklædning og fodtøj </t>
  </si>
  <si>
    <t xml:space="preserve">Boligbenyttelse </t>
  </si>
  <si>
    <t>Bolig</t>
  </si>
  <si>
    <t xml:space="preserve">Elektricitet og brændsel </t>
  </si>
  <si>
    <t>Transport og kommunikation</t>
  </si>
  <si>
    <t xml:space="preserve">Boligudstyr, husholdningstjenester mv. </t>
  </si>
  <si>
    <t xml:space="preserve">Medicin, lægeudgifter o.l </t>
  </si>
  <si>
    <t>Andre varer og tjenester</t>
  </si>
  <si>
    <t xml:space="preserve">Anskaffelse af køretøjer </t>
  </si>
  <si>
    <t xml:space="preserve">Anden transport og kommunikation </t>
  </si>
  <si>
    <t xml:space="preserve">Fritidsudstyr, underholdning og rejser </t>
  </si>
  <si>
    <t xml:space="preserve">Andre varer og tjenester </t>
  </si>
  <si>
    <t xml:space="preserve">Husholdningernes konsum på dansk område </t>
  </si>
  <si>
    <t>Befolkning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</si>
</sst>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</numFmts>
  <fonts count="9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8.75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Privat konsum</a:t>
            </a:r>
          </a:p>
        </c:rich>
      </c:tx>
      <c:layout>
        <c:manualLayout>
          <c:xMode val="factor"/>
          <c:yMode val="factor"/>
          <c:x val="-0.063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425"/>
          <c:w val="0.598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1.3.38'!$J$8</c:f>
              <c:strCache>
                <c:ptCount val="1"/>
                <c:pt idx="0">
                  <c:v>Fødevarer, drikkevarer &amp; tobak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1.3.38'!$K$8:$L$8</c:f>
              <c:numCache>
                <c:ptCount val="2"/>
                <c:pt idx="0">
                  <c:v>17642.08899488438</c:v>
                </c:pt>
                <c:pt idx="1">
                  <c:v>18602.947008986073</c:v>
                </c:pt>
              </c:numCache>
            </c:numRef>
          </c:val>
        </c:ser>
        <c:ser>
          <c:idx val="1"/>
          <c:order val="1"/>
          <c:tx>
            <c:strRef>
              <c:f>'Fig 1.3.38'!$J$9</c:f>
              <c:strCache>
                <c:ptCount val="1"/>
                <c:pt idx="0">
                  <c:v>Beklædning og fodtøj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1.3.38'!$K$9:$L$9</c:f>
              <c:numCache>
                <c:ptCount val="2"/>
                <c:pt idx="0">
                  <c:v>4698.059058306227</c:v>
                </c:pt>
                <c:pt idx="1">
                  <c:v>5439.2372980588725</c:v>
                </c:pt>
              </c:numCache>
            </c:numRef>
          </c:val>
        </c:ser>
        <c:ser>
          <c:idx val="2"/>
          <c:order val="2"/>
          <c:tx>
            <c:strRef>
              <c:f>'Fig 1.3.38'!$J$10</c:f>
              <c:strCache>
                <c:ptCount val="1"/>
                <c:pt idx="0">
                  <c:v>Bolig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1.3.38'!$K$10:$L$10</c:f>
              <c:numCache>
                <c:ptCount val="2"/>
                <c:pt idx="0">
                  <c:v>30274.21459564137</c:v>
                </c:pt>
                <c:pt idx="1">
                  <c:v>33390.87341308364</c:v>
                </c:pt>
              </c:numCache>
            </c:numRef>
          </c:val>
        </c:ser>
        <c:ser>
          <c:idx val="3"/>
          <c:order val="3"/>
          <c:tx>
            <c:strRef>
              <c:f>'Fig 1.3.38'!$J$11</c:f>
              <c:strCache>
                <c:ptCount val="1"/>
                <c:pt idx="0">
                  <c:v>Transport og kommunikation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1.3.38'!$K$11:$L$11</c:f>
              <c:numCache>
                <c:ptCount val="2"/>
                <c:pt idx="0">
                  <c:v>12144.775076036427</c:v>
                </c:pt>
                <c:pt idx="1">
                  <c:v>16657.664225305296</c:v>
                </c:pt>
              </c:numCache>
            </c:numRef>
          </c:val>
        </c:ser>
        <c:ser>
          <c:idx val="4"/>
          <c:order val="4"/>
          <c:tx>
            <c:strRef>
              <c:f>'Fig 1.3.38'!$J$12</c:f>
              <c:strCache>
                <c:ptCount val="1"/>
                <c:pt idx="0">
                  <c:v>Fritidsudstyr, underholdning og rejser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1.3.38'!$K$12:$L$12</c:f>
              <c:numCache>
                <c:ptCount val="2"/>
                <c:pt idx="0">
                  <c:v>8362.935004204859</c:v>
                </c:pt>
                <c:pt idx="1">
                  <c:v>12087.193995686383</c:v>
                </c:pt>
              </c:numCache>
            </c:numRef>
          </c:val>
        </c:ser>
        <c:ser>
          <c:idx val="5"/>
          <c:order val="5"/>
          <c:tx>
            <c:strRef>
              <c:f>'Fig 1.3.38'!$J$13</c:f>
              <c:strCache>
                <c:ptCount val="1"/>
                <c:pt idx="0">
                  <c:v>Andre varer og tjenester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1.3.38'!$K$7:$L$7</c:f>
              <c:numCache>
                <c:ptCount val="2"/>
                <c:pt idx="0">
                  <c:v>1989</c:v>
                </c:pt>
                <c:pt idx="1">
                  <c:v>1998</c:v>
                </c:pt>
              </c:numCache>
            </c:numRef>
          </c:cat>
          <c:val>
            <c:numRef>
              <c:f>'Fig 1.3.38'!$K$13:$L$13</c:f>
              <c:numCache>
                <c:ptCount val="2"/>
                <c:pt idx="0">
                  <c:v>14328.10542678455</c:v>
                </c:pt>
                <c:pt idx="1">
                  <c:v>17847.497384255676</c:v>
                </c:pt>
              </c:numCache>
            </c:numRef>
          </c:val>
        </c:ser>
        <c:overlap val="100"/>
        <c:gapWidth val="70"/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Kr (1995-priser)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1155"/>
          <c:w val="0.32"/>
          <c:h val="0.74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21</xdr:row>
      <xdr:rowOff>19050</xdr:rowOff>
    </xdr:from>
    <xdr:to>
      <xdr:col>11</xdr:col>
      <xdr:colOff>200025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457575" y="3419475"/>
        <a:ext cx="34480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19"/>
  <sheetViews>
    <sheetView tabSelected="1" workbookViewId="0" topLeftCell="F20">
      <selection activeCell="J7" sqref="J7:N14"/>
    </sheetView>
  </sheetViews>
  <sheetFormatPr defaultColWidth="9.140625" defaultRowHeight="12.75"/>
  <sheetData>
    <row r="5" ht="12.75">
      <c r="B5" s="1" t="s">
        <v>0</v>
      </c>
    </row>
    <row r="6" spans="3:7" ht="12.75">
      <c r="C6">
        <v>1989</v>
      </c>
      <c r="D6">
        <v>1998</v>
      </c>
      <c r="E6" t="s">
        <v>1</v>
      </c>
      <c r="F6">
        <v>1989</v>
      </c>
      <c r="G6">
        <v>1998</v>
      </c>
    </row>
    <row r="7" spans="2:14" ht="12.75">
      <c r="B7" s="1" t="s">
        <v>2</v>
      </c>
      <c r="C7" s="2">
        <v>57.8</v>
      </c>
      <c r="D7" s="2">
        <v>61.8</v>
      </c>
      <c r="E7" s="3">
        <f aca="true" t="shared" si="0" ref="E7:E18">(100*D7/C7)</f>
        <v>106.9204152249135</v>
      </c>
      <c r="F7" s="3">
        <f aca="true" t="shared" si="1" ref="F7:F18">(C7*1000000)/($C$19/1000)</f>
        <v>11267.544131539415</v>
      </c>
      <c r="G7" s="3">
        <f aca="true" t="shared" si="2" ref="G7:G18">(D7*1000000)/($D$19/1000)</f>
        <v>11671.696702084664</v>
      </c>
      <c r="H7" s="4">
        <f aca="true" t="shared" si="3" ref="H7:H17">G7/$G$18</f>
        <v>0.1122004357298475</v>
      </c>
      <c r="K7">
        <v>1989</v>
      </c>
      <c r="L7">
        <v>1998</v>
      </c>
      <c r="M7" t="s">
        <v>3</v>
      </c>
      <c r="N7" t="s">
        <v>4</v>
      </c>
    </row>
    <row r="8" spans="2:14" ht="12.75">
      <c r="B8" s="1" t="s">
        <v>5</v>
      </c>
      <c r="C8" s="2">
        <v>32.7</v>
      </c>
      <c r="D8" s="2">
        <v>36.7</v>
      </c>
      <c r="E8" s="3">
        <f t="shared" si="0"/>
        <v>112.23241590214067</v>
      </c>
      <c r="F8" s="3">
        <f t="shared" si="1"/>
        <v>6374.544863344964</v>
      </c>
      <c r="G8" s="3">
        <f t="shared" si="2"/>
        <v>6931.25030690141</v>
      </c>
      <c r="H8" s="4">
        <f t="shared" si="3"/>
        <v>0.06663035584604211</v>
      </c>
      <c r="J8" t="s">
        <v>6</v>
      </c>
      <c r="K8" s="3">
        <f>F7+F8</f>
        <v>17642.08899488438</v>
      </c>
      <c r="L8" s="3">
        <f>G7+G8</f>
        <v>18602.947008986073</v>
      </c>
      <c r="M8" s="4">
        <f aca="true" t="shared" si="4" ref="M8:M14">(L8-K8)/K8</f>
        <v>0.05446395913660285</v>
      </c>
      <c r="N8" s="4">
        <f aca="true" t="shared" si="5" ref="N8:N13">L8/$L$14</f>
        <v>0.1788307915758896</v>
      </c>
    </row>
    <row r="9" spans="2:14" ht="12.75">
      <c r="B9" s="1" t="s">
        <v>7</v>
      </c>
      <c r="C9" s="2">
        <v>24.1</v>
      </c>
      <c r="D9" s="2">
        <v>28.8</v>
      </c>
      <c r="E9" s="3">
        <f t="shared" si="0"/>
        <v>119.50207468879667</v>
      </c>
      <c r="F9" s="3">
        <f t="shared" si="1"/>
        <v>4698.059058306227</v>
      </c>
      <c r="G9" s="3">
        <f t="shared" si="2"/>
        <v>5439.2372980588725</v>
      </c>
      <c r="H9" s="4">
        <f t="shared" si="3"/>
        <v>0.05228758169934641</v>
      </c>
      <c r="J9" t="str">
        <f>B9</f>
        <v>Beklædning og fodtøj </v>
      </c>
      <c r="K9" s="3">
        <f>F9</f>
        <v>4698.059058306227</v>
      </c>
      <c r="L9" s="3">
        <f>G9</f>
        <v>5439.2372980588725</v>
      </c>
      <c r="M9" s="4">
        <f t="shared" si="4"/>
        <v>0.15776264847974475</v>
      </c>
      <c r="N9" s="4">
        <f t="shared" si="5"/>
        <v>0.05228758169934641</v>
      </c>
    </row>
    <row r="10" spans="2:15" ht="12.75">
      <c r="B10" s="1" t="s">
        <v>8</v>
      </c>
      <c r="C10" s="2">
        <v>106.4</v>
      </c>
      <c r="D10" s="2">
        <v>111.9</v>
      </c>
      <c r="E10" s="3">
        <f t="shared" si="0"/>
        <v>105.16917293233082</v>
      </c>
      <c r="F10" s="3">
        <f t="shared" si="1"/>
        <v>20741.63833210716</v>
      </c>
      <c r="G10" s="3">
        <f t="shared" si="2"/>
        <v>21133.70325183291</v>
      </c>
      <c r="H10" s="4">
        <f t="shared" si="3"/>
        <v>0.20315904139433552</v>
      </c>
      <c r="J10" t="s">
        <v>9</v>
      </c>
      <c r="K10" s="3">
        <f>F10+F11+F12</f>
        <v>30274.21459564137</v>
      </c>
      <c r="L10" s="3">
        <f>G10+G11+G12</f>
        <v>33390.87341308364</v>
      </c>
      <c r="M10" s="4">
        <f t="shared" si="4"/>
        <v>0.10294763577090384</v>
      </c>
      <c r="N10" s="4">
        <f t="shared" si="5"/>
        <v>0.3209876543209877</v>
      </c>
      <c r="O10" s="3"/>
    </row>
    <row r="11" spans="2:14" ht="12.75">
      <c r="B11" s="1" t="s">
        <v>10</v>
      </c>
      <c r="C11" s="2">
        <v>22.7</v>
      </c>
      <c r="D11" s="2">
        <v>33.8</v>
      </c>
      <c r="E11" s="3">
        <f t="shared" si="0"/>
        <v>148.8986784140969</v>
      </c>
      <c r="F11" s="3">
        <f t="shared" si="1"/>
        <v>4425.142764462711</v>
      </c>
      <c r="G11" s="3">
        <f t="shared" si="2"/>
        <v>6383.549328971872</v>
      </c>
      <c r="H11" s="4">
        <f t="shared" si="3"/>
        <v>0.06136528685548294</v>
      </c>
      <c r="J11" t="s">
        <v>11</v>
      </c>
      <c r="K11" s="3">
        <f>F14+F15</f>
        <v>12144.775076036427</v>
      </c>
      <c r="L11" s="3">
        <f>G14+G15</f>
        <v>16657.664225305296</v>
      </c>
      <c r="M11" s="4">
        <f t="shared" si="4"/>
        <v>0.3715910027986864</v>
      </c>
      <c r="N11" s="4">
        <f t="shared" si="5"/>
        <v>0.16013071895424835</v>
      </c>
    </row>
    <row r="12" spans="2:14" ht="12.75">
      <c r="B12" s="1" t="s">
        <v>12</v>
      </c>
      <c r="C12" s="2">
        <v>26.2</v>
      </c>
      <c r="D12" s="2">
        <v>31.1</v>
      </c>
      <c r="E12" s="3">
        <f t="shared" si="0"/>
        <v>118.70229007633588</v>
      </c>
      <c r="F12" s="3">
        <f t="shared" si="1"/>
        <v>5107.4334990715</v>
      </c>
      <c r="G12" s="3">
        <f t="shared" si="2"/>
        <v>5873.620832278852</v>
      </c>
      <c r="H12" s="4">
        <f t="shared" si="3"/>
        <v>0.056463326071169204</v>
      </c>
      <c r="J12" t="str">
        <f>B16</f>
        <v>Fritidsudstyr, underholdning og rejser </v>
      </c>
      <c r="K12" s="3">
        <f>F16</f>
        <v>8362.935004204859</v>
      </c>
      <c r="L12" s="3">
        <f>G16</f>
        <v>12087.193995686383</v>
      </c>
      <c r="M12" s="4">
        <f t="shared" si="4"/>
        <v>0.44532918043832426</v>
      </c>
      <c r="N12" s="4">
        <f t="shared" si="5"/>
        <v>0.11619462599854756</v>
      </c>
    </row>
    <row r="13" spans="2:14" ht="12.75">
      <c r="B13" s="1" t="s">
        <v>13</v>
      </c>
      <c r="C13" s="2">
        <v>10.1</v>
      </c>
      <c r="D13" s="2">
        <v>14.2</v>
      </c>
      <c r="E13" s="3">
        <f t="shared" si="0"/>
        <v>140.5940594059406</v>
      </c>
      <c r="F13" s="3">
        <f t="shared" si="1"/>
        <v>1968.8961198710742</v>
      </c>
      <c r="G13" s="3">
        <f t="shared" si="2"/>
        <v>2681.8461677929163</v>
      </c>
      <c r="H13" s="4">
        <f t="shared" si="3"/>
        <v>0.02578068264342774</v>
      </c>
      <c r="J13" t="s">
        <v>14</v>
      </c>
      <c r="K13" s="3">
        <f>F13+F17</f>
        <v>14328.10542678455</v>
      </c>
      <c r="L13" s="3">
        <f>G13+G17</f>
        <v>17847.497384255676</v>
      </c>
      <c r="M13" s="4">
        <f t="shared" si="4"/>
        <v>0.24562856376615394</v>
      </c>
      <c r="N13" s="4">
        <f t="shared" si="5"/>
        <v>0.1715686274509804</v>
      </c>
    </row>
    <row r="14" spans="2:13" ht="12.75">
      <c r="B14" s="1" t="s">
        <v>15</v>
      </c>
      <c r="C14" s="2">
        <v>16.9</v>
      </c>
      <c r="D14" s="2">
        <v>35.7</v>
      </c>
      <c r="E14" s="3">
        <f t="shared" si="0"/>
        <v>211.2426035502959</v>
      </c>
      <c r="F14" s="3">
        <f t="shared" si="1"/>
        <v>3294.4895471110053</v>
      </c>
      <c r="G14" s="3">
        <f t="shared" si="2"/>
        <v>6742.387900718811</v>
      </c>
      <c r="H14" s="4">
        <f t="shared" si="3"/>
        <v>0.06481481481481481</v>
      </c>
      <c r="K14" s="3">
        <f>SUM(K8:K13)</f>
        <v>87450.17815585781</v>
      </c>
      <c r="L14" s="3">
        <f>SUM(L8:L13)</f>
        <v>104025.41332537594</v>
      </c>
      <c r="M14" s="4">
        <f t="shared" si="4"/>
        <v>0.18953918126932762</v>
      </c>
    </row>
    <row r="15" spans="2:8" ht="12.75">
      <c r="B15" s="1" t="s">
        <v>16</v>
      </c>
      <c r="C15" s="2">
        <v>45.4</v>
      </c>
      <c r="D15" s="2">
        <v>52.5</v>
      </c>
      <c r="E15" s="3">
        <f t="shared" si="0"/>
        <v>115.63876651982379</v>
      </c>
      <c r="F15" s="3">
        <f t="shared" si="1"/>
        <v>8850.285528925422</v>
      </c>
      <c r="G15" s="3">
        <f t="shared" si="2"/>
        <v>9915.276324586486</v>
      </c>
      <c r="H15" s="4">
        <f t="shared" si="3"/>
        <v>0.09531590413943355</v>
      </c>
    </row>
    <row r="16" spans="2:8" ht="12.75">
      <c r="B16" s="1" t="s">
        <v>17</v>
      </c>
      <c r="C16" s="2">
        <v>42.9</v>
      </c>
      <c r="D16" s="2">
        <v>64</v>
      </c>
      <c r="E16" s="3">
        <f t="shared" si="0"/>
        <v>149.1841491841492</v>
      </c>
      <c r="F16" s="3">
        <f t="shared" si="1"/>
        <v>8362.935004204859</v>
      </c>
      <c r="G16" s="3">
        <f t="shared" si="2"/>
        <v>12087.193995686383</v>
      </c>
      <c r="H16" s="4">
        <f t="shared" si="3"/>
        <v>0.11619462599854756</v>
      </c>
    </row>
    <row r="17" spans="2:8" ht="12.75">
      <c r="B17" s="1" t="s">
        <v>18</v>
      </c>
      <c r="C17" s="2">
        <v>63.4</v>
      </c>
      <c r="D17" s="2">
        <v>80.3</v>
      </c>
      <c r="E17" s="3">
        <f t="shared" si="0"/>
        <v>126.65615141955836</v>
      </c>
      <c r="F17" s="3">
        <f t="shared" si="1"/>
        <v>12359.209306913475</v>
      </c>
      <c r="G17" s="3">
        <f t="shared" si="2"/>
        <v>15165.651216462758</v>
      </c>
      <c r="H17" s="4">
        <f t="shared" si="3"/>
        <v>0.14578794480755264</v>
      </c>
    </row>
    <row r="18" spans="2:7" ht="12.75">
      <c r="B18" s="1" t="s">
        <v>19</v>
      </c>
      <c r="C18" s="2">
        <f>SUM(C7:C17)</f>
        <v>448.5999999999999</v>
      </c>
      <c r="D18" s="2">
        <f>SUM(D7:D17)</f>
        <v>550.8</v>
      </c>
      <c r="E18" s="3">
        <f t="shared" si="0"/>
        <v>122.78198840838164</v>
      </c>
      <c r="F18" s="3">
        <f t="shared" si="1"/>
        <v>87450.1781558578</v>
      </c>
      <c r="G18" s="3">
        <f t="shared" si="2"/>
        <v>104025.41332537594</v>
      </c>
    </row>
    <row r="19" spans="2:4" ht="12.75">
      <c r="B19" t="s">
        <v>20</v>
      </c>
      <c r="C19">
        <v>5129778</v>
      </c>
      <c r="D19">
        <v>5294860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