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6345" windowHeight="5205" activeTab="0"/>
  </bookViews>
  <sheets>
    <sheet name="Sheet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<sst xmlns="http://schemas.openxmlformats.org/spreadsheetml/2006/main" count="18" uniqueCount="13">
  <si>
    <t>Tons P</t>
  </si>
  <si>
    <t>Husdyrgødning</t>
  </si>
  <si>
    <t>Slam</t>
  </si>
  <si>
    <t>Affald fra industri</t>
  </si>
  <si>
    <t>Handelsgødning</t>
  </si>
  <si>
    <t>I alt</t>
  </si>
  <si>
    <t>1000 ha</t>
  </si>
  <si>
    <t>Samlet areal</t>
  </si>
  <si>
    <t>Braklagt areal</t>
  </si>
  <si>
    <t>Gødsket areal</t>
  </si>
  <si>
    <t>Kg P pr. ha</t>
  </si>
  <si>
    <t>Figur 10. Tilførsel af fosfor til mark fordelt på kilder.</t>
  </si>
  <si>
    <t>Kilde: Grant et al. (2000): Landovervågningsoplande 1999. NOVA 2003. Danmarks Miljøundersøgelser. Faglig rapport fra DMU nr. 334.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</si>
</sst>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&quot;kr&quot;\ * #,##0_ ;_ &quot;kr&quot;\ * \-#,##0_ ;_ &quot;kr&quot;\ * &quot;-&quot;_ ;_ @_ "/>
    <numFmt numFmtId="168" formatCode="_ &quot;kr&quot;\ * #,##0.00_ ;_ &quot;kr&quot;\ * \-#,##0.00_ ;_ &quot;kr&quot;\ * &quot;-&quot;??_ ;_ @_ "/>
    <numFmt numFmtId="169" formatCode="###0"/>
    <numFmt numFmtId="170" formatCode="#,##0.0"/>
    <numFmt numFmtId="171" formatCode="0.000"/>
    <numFmt numFmtId="172" formatCode="#,##0.000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32" applyFont="1">
      <alignment/>
      <protection/>
    </xf>
    <xf numFmtId="0" fontId="3" fillId="0" borderId="0" xfId="32" applyFont="1">
      <alignment/>
      <protection/>
    </xf>
    <xf numFmtId="0" fontId="3" fillId="0" borderId="0" xfId="0" applyFont="1" applyAlignment="1">
      <alignment/>
    </xf>
    <xf numFmtId="3" fontId="3" fillId="0" borderId="0" xfId="32" applyNumberFormat="1" applyFont="1">
      <alignment/>
      <protection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3" fillId="0" borderId="0" xfId="32" applyNumberFormat="1" applyFont="1">
      <alignment/>
      <protection/>
    </xf>
  </cellXfs>
  <cellStyles count="36">
    <cellStyle name="Normal" xfId="0"/>
    <cellStyle name="Comma" xfId="15"/>
    <cellStyle name="1000-sep (2 dec)_Figur 2.1" xfId="16"/>
    <cellStyle name="Comma [0]" xfId="17"/>
    <cellStyle name="Currency [0]" xfId="18"/>
    <cellStyle name="Comma [0]_Bekæmpelsesmiddel forbrug" xfId="19"/>
    <cellStyle name="Comma [0]_group_excel95" xfId="20"/>
    <cellStyle name="Comma [0]_INDIKA~1" xfId="21"/>
    <cellStyle name="Comma_Bekæmpelsesmiddel forbrug" xfId="22"/>
    <cellStyle name="Comma_group_excel95" xfId="23"/>
    <cellStyle name="Comma_INDIKA~1" xfId="24"/>
    <cellStyle name="Currency [0]_Bekæmpelsesmiddel forbrug" xfId="25"/>
    <cellStyle name="Currency [0]_group_excel95" xfId="26"/>
    <cellStyle name="Currency [0]_INDIKA~1" xfId="27"/>
    <cellStyle name="Currency_Bekæmpelsesmiddel forbrug" xfId="28"/>
    <cellStyle name="Currency_group_excel95" xfId="29"/>
    <cellStyle name="Currency_INDIKA~1" xfId="30"/>
    <cellStyle name="Hyperlink" xfId="31"/>
    <cellStyle name="Normal_Fig 8" xfId="32"/>
    <cellStyle name="Normal_FIG3-4-5" xfId="33"/>
    <cellStyle name="Normal_Figur 1.1" xfId="34"/>
    <cellStyle name="Normal_Figur 2.1" xfId="35"/>
    <cellStyle name="Normal_Figur 2.1_1" xfId="36"/>
    <cellStyle name="Normal_Figur til landbrug" xfId="37"/>
    <cellStyle name="Normal_Landbrug_sektor.xls Chart 1" xfId="38"/>
    <cellStyle name="Normal_Landbrug_sektor.xls Chart 1-1" xfId="39"/>
    <cellStyle name="Normal_Landbrugsfigurer JMA.xls Chart 1" xfId="40"/>
    <cellStyle name="Normal_Landbrugsfigurer JMA.xls Chart 2" xfId="41"/>
    <cellStyle name="Normal_N-BALA~1" xfId="42"/>
    <cellStyle name="Normal_N-balance.xls Diagram 1-2" xfId="43"/>
    <cellStyle name="Normal_N-balance.xls Diagram 2" xfId="44"/>
    <cellStyle name="Normal_P-BALA~1" xfId="45"/>
    <cellStyle name="Normal_Pesticider" xfId="46"/>
    <cellStyle name="Percent" xfId="47"/>
    <cellStyle name="Currency" xfId="48"/>
    <cellStyle name="Valuta_Figur 2.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75"/>
          <c:w val="1"/>
          <c:h val="0.96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Sheet1!$A$17</c:f>
              <c:strCache>
                <c:ptCount val="1"/>
                <c:pt idx="0">
                  <c:v>Handelsgødning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Sheet1!$B$13:$P$13</c:f>
              <c:numCache/>
            </c:numRef>
          </c:cat>
          <c:val>
            <c:numRef>
              <c:f>Sheet1!$B$17:$P$17</c:f>
              <c:numCache/>
            </c:numRef>
          </c:val>
        </c:ser>
        <c:ser>
          <c:idx val="3"/>
          <c:order val="1"/>
          <c:tx>
            <c:strRef>
              <c:f>Sheet1!$A$14</c:f>
              <c:strCache>
                <c:ptCount val="1"/>
                <c:pt idx="0">
                  <c:v>Husdyrgødning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Sheet1!$B$13:$P$13</c:f>
              <c:numCache/>
            </c:numRef>
          </c:cat>
          <c:val>
            <c:numRef>
              <c:f>Sheet1!$B$14:$P$14</c:f>
              <c:numCache/>
            </c:numRef>
          </c:val>
        </c:ser>
        <c:ser>
          <c:idx val="0"/>
          <c:order val="2"/>
          <c:tx>
            <c:strRef>
              <c:f>Sheet1!$A$15</c:f>
              <c:strCache>
                <c:ptCount val="1"/>
                <c:pt idx="0">
                  <c:v>Slam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Sheet1!$B$13:$P$13</c:f>
              <c:numCache/>
            </c:numRef>
          </c:cat>
          <c:val>
            <c:numRef>
              <c:f>Sheet1!$B$15:$P$15</c:f>
              <c:numCache/>
            </c:numRef>
          </c:val>
        </c:ser>
        <c:ser>
          <c:idx val="1"/>
          <c:order val="3"/>
          <c:tx>
            <c:strRef>
              <c:f>Sheet1!$A$16</c:f>
              <c:strCache>
                <c:ptCount val="1"/>
                <c:pt idx="0">
                  <c:v>Affald fra industri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Sheet1!$B$13:$P$13</c:f>
              <c:numCache/>
            </c:numRef>
          </c:cat>
          <c:val>
            <c:numRef>
              <c:f>Sheet1!$B$16:$P$16</c:f>
              <c:numCache/>
            </c:numRef>
          </c:val>
        </c:ser>
        <c:overlap val="30"/>
        <c:axId val="26172814"/>
        <c:axId val="4702263"/>
      </c:barChart>
      <c:lineChart>
        <c:grouping val="standard"/>
        <c:varyColors val="0"/>
        <c:ser>
          <c:idx val="4"/>
          <c:order val="4"/>
          <c:tx>
            <c:strRef>
              <c:f>Sheet1!$A$18</c:f>
              <c:strCache>
                <c:ptCount val="1"/>
                <c:pt idx="0">
                  <c:v>I alt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Sheet1!$B$13:$P$13</c:f>
              <c:numCache/>
            </c:numRef>
          </c:cat>
          <c:val>
            <c:numRef>
              <c:f>Sheet1!$B$18:$P$18</c:f>
              <c:numCache/>
            </c:numRef>
          </c:val>
          <c:smooth val="0"/>
        </c:ser>
        <c:axId val="26172814"/>
        <c:axId val="4702263"/>
      </c:lineChart>
      <c:catAx>
        <c:axId val="26172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702263"/>
        <c:crosses val="autoZero"/>
        <c:auto val="0"/>
        <c:lblOffset val="100"/>
        <c:tickLblSkip val="2"/>
        <c:noMultiLvlLbl val="0"/>
      </c:catAx>
      <c:valAx>
        <c:axId val="4702263"/>
        <c:scaling>
          <c:orientation val="minMax"/>
          <c:max val="38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minorGridlines>
          <c:spPr>
            <a:ln w="12700">
              <a:solidFill>
                <a:srgbClr val="FFFFFF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6172814"/>
        <c:crossesAt val="1"/>
        <c:crossBetween val="between"/>
        <c:dispUnits/>
        <c:majorUnit val="5"/>
        <c:minorUnit val="5"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95"/>
          <c:y val="0.28025"/>
          <c:w val="0.8755"/>
          <c:h val="0.0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-0.013</cdr:y>
    </cdr:from>
    <cdr:to>
      <cdr:x>0.1755</cdr:x>
      <cdr:y>0.0535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-38099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Kg N pr. ha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57150</xdr:rowOff>
    </xdr:from>
    <xdr:to>
      <xdr:col>8</xdr:col>
      <xdr:colOff>466725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1266825" y="3133725"/>
        <a:ext cx="3914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Landbrugsfigurer%20J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igt"/>
      <sheetName val="Fig 1"/>
      <sheetName val="Fig 2"/>
      <sheetName val="Fig 3"/>
      <sheetName val="Fig 4"/>
      <sheetName val="Fig 5"/>
      <sheetName val="Fig 6"/>
      <sheetName val="Fig 7"/>
      <sheetName val="Fig 8"/>
      <sheetName val="Fig 9"/>
      <sheetName val="Fig 10"/>
      <sheetName val="Fig 11"/>
      <sheetName val="Pesticider"/>
      <sheetName val="N, P og p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7">
      <selection activeCell="A39" sqref="A39:A40"/>
    </sheetView>
  </sheetViews>
  <sheetFormatPr defaultColWidth="9.140625" defaultRowHeight="12.75"/>
  <cols>
    <col min="1" max="1" width="18.7109375" style="3" customWidth="1"/>
    <col min="2" max="16" width="7.421875" style="3" customWidth="1"/>
    <col min="17" max="16384" width="9.140625" style="3" customWidth="1"/>
  </cols>
  <sheetData>
    <row r="1" spans="1:16" ht="12.75">
      <c r="A1" s="1" t="s">
        <v>0</v>
      </c>
      <c r="B1" s="2">
        <v>1985</v>
      </c>
      <c r="C1" s="2">
        <v>1986</v>
      </c>
      <c r="D1" s="2">
        <v>1987</v>
      </c>
      <c r="E1" s="2">
        <v>1988</v>
      </c>
      <c r="F1" s="2">
        <v>1989</v>
      </c>
      <c r="G1" s="2">
        <v>1990</v>
      </c>
      <c r="H1" s="2">
        <v>1991</v>
      </c>
      <c r="I1" s="2">
        <v>1992</v>
      </c>
      <c r="J1" s="2">
        <v>1993</v>
      </c>
      <c r="K1" s="2">
        <v>1994</v>
      </c>
      <c r="L1" s="2">
        <v>1995</v>
      </c>
      <c r="M1" s="2">
        <v>1996</v>
      </c>
      <c r="N1" s="2">
        <v>1997</v>
      </c>
      <c r="O1" s="2">
        <v>1998</v>
      </c>
      <c r="P1" s="2">
        <v>1999</v>
      </c>
    </row>
    <row r="2" spans="1:16" ht="12.75">
      <c r="A2" s="2" t="s">
        <v>1</v>
      </c>
      <c r="B2" s="4">
        <v>48100</v>
      </c>
      <c r="C2" s="4">
        <v>48300</v>
      </c>
      <c r="D2" s="4">
        <v>46800</v>
      </c>
      <c r="E2" s="4">
        <v>46700</v>
      </c>
      <c r="F2" s="4">
        <v>46500</v>
      </c>
      <c r="G2" s="4">
        <v>46200</v>
      </c>
      <c r="H2" s="4">
        <v>46800</v>
      </c>
      <c r="I2" s="4">
        <v>48400</v>
      </c>
      <c r="J2" s="4">
        <v>49500</v>
      </c>
      <c r="K2" s="4">
        <v>49400</v>
      </c>
      <c r="L2" s="4">
        <v>48900</v>
      </c>
      <c r="M2" s="4">
        <v>49100</v>
      </c>
      <c r="N2" s="4">
        <v>54400</v>
      </c>
      <c r="O2" s="4">
        <v>55900</v>
      </c>
      <c r="P2" s="4">
        <v>54800</v>
      </c>
    </row>
    <row r="3" spans="1:16" ht="12.75">
      <c r="A3" s="2" t="s">
        <v>2</v>
      </c>
      <c r="B3" s="4">
        <v>0</v>
      </c>
      <c r="C3" s="4">
        <v>0</v>
      </c>
      <c r="D3" s="4">
        <v>1000</v>
      </c>
      <c r="E3" s="4">
        <v>1000</v>
      </c>
      <c r="F3" s="4">
        <v>1000</v>
      </c>
      <c r="G3" s="4">
        <v>1000</v>
      </c>
      <c r="H3" s="4">
        <v>2100</v>
      </c>
      <c r="I3" s="4">
        <v>2500</v>
      </c>
      <c r="J3" s="4">
        <v>4000</v>
      </c>
      <c r="K3" s="4">
        <v>3100</v>
      </c>
      <c r="L3" s="4">
        <v>3400</v>
      </c>
      <c r="M3" s="4">
        <v>3300</v>
      </c>
      <c r="N3" s="4">
        <v>2700</v>
      </c>
      <c r="O3" s="4">
        <v>2700</v>
      </c>
      <c r="P3" s="4">
        <v>2700</v>
      </c>
    </row>
    <row r="4" spans="1:16" ht="12.75">
      <c r="A4" s="2" t="s">
        <v>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1200</v>
      </c>
      <c r="I4" s="4">
        <v>1900</v>
      </c>
      <c r="J4" s="4">
        <v>1700</v>
      </c>
      <c r="K4" s="4">
        <v>2000</v>
      </c>
      <c r="L4" s="4">
        <v>2000</v>
      </c>
      <c r="M4" s="4">
        <v>2200</v>
      </c>
      <c r="N4" s="4">
        <v>2700</v>
      </c>
      <c r="O4" s="4">
        <v>3500</v>
      </c>
      <c r="P4" s="4">
        <v>3500</v>
      </c>
    </row>
    <row r="5" spans="1:16" ht="12.75">
      <c r="A5" s="3" t="s">
        <v>4</v>
      </c>
      <c r="B5" s="5">
        <v>47600</v>
      </c>
      <c r="C5" s="5">
        <v>45100</v>
      </c>
      <c r="D5" s="5">
        <v>45800</v>
      </c>
      <c r="E5" s="5">
        <v>40700</v>
      </c>
      <c r="F5" s="5">
        <v>39200</v>
      </c>
      <c r="G5" s="5">
        <v>40400</v>
      </c>
      <c r="H5" s="5">
        <v>37700</v>
      </c>
      <c r="I5" s="5">
        <v>32200</v>
      </c>
      <c r="J5" s="5">
        <v>27100</v>
      </c>
      <c r="K5" s="5">
        <v>22900</v>
      </c>
      <c r="L5" s="5">
        <v>21400</v>
      </c>
      <c r="M5" s="5">
        <v>20500</v>
      </c>
      <c r="N5" s="5">
        <v>22300</v>
      </c>
      <c r="O5" s="5">
        <v>20700</v>
      </c>
      <c r="P5" s="5">
        <v>19300</v>
      </c>
    </row>
    <row r="6" spans="1:16" ht="12.75">
      <c r="A6" s="3" t="s">
        <v>5</v>
      </c>
      <c r="B6" s="5">
        <f aca="true" t="shared" si="0" ref="B6:P6">SUM(B2:B5)</f>
        <v>95700</v>
      </c>
      <c r="C6" s="5">
        <f t="shared" si="0"/>
        <v>93400</v>
      </c>
      <c r="D6" s="5">
        <f t="shared" si="0"/>
        <v>93600</v>
      </c>
      <c r="E6" s="5">
        <f t="shared" si="0"/>
        <v>88400</v>
      </c>
      <c r="F6" s="5">
        <f t="shared" si="0"/>
        <v>86700</v>
      </c>
      <c r="G6" s="5">
        <f t="shared" si="0"/>
        <v>87600</v>
      </c>
      <c r="H6" s="5">
        <f t="shared" si="0"/>
        <v>87800</v>
      </c>
      <c r="I6" s="5">
        <f t="shared" si="0"/>
        <v>85000</v>
      </c>
      <c r="J6" s="5">
        <f t="shared" si="0"/>
        <v>82300</v>
      </c>
      <c r="K6" s="5">
        <f t="shared" si="0"/>
        <v>77400</v>
      </c>
      <c r="L6" s="5">
        <f t="shared" si="0"/>
        <v>75700</v>
      </c>
      <c r="M6" s="5">
        <f t="shared" si="0"/>
        <v>75100</v>
      </c>
      <c r="N6" s="5">
        <f t="shared" si="0"/>
        <v>82100</v>
      </c>
      <c r="O6" s="5">
        <f t="shared" si="0"/>
        <v>82800</v>
      </c>
      <c r="P6" s="5">
        <f t="shared" si="0"/>
        <v>80300</v>
      </c>
    </row>
    <row r="8" ht="12.75">
      <c r="A8" s="6" t="s">
        <v>6</v>
      </c>
    </row>
    <row r="9" spans="1:16" ht="12.75">
      <c r="A9" s="3" t="s">
        <v>7</v>
      </c>
      <c r="B9" s="5">
        <v>2834.1</v>
      </c>
      <c r="C9" s="5">
        <v>2818.91</v>
      </c>
      <c r="D9" s="5">
        <v>2799.902</v>
      </c>
      <c r="E9" s="5">
        <v>2786.603</v>
      </c>
      <c r="F9" s="5">
        <v>2774.127</v>
      </c>
      <c r="G9" s="5">
        <v>2788.276</v>
      </c>
      <c r="H9" s="5">
        <v>2769.6569999999997</v>
      </c>
      <c r="I9" s="5">
        <v>2756.3269999999998</v>
      </c>
      <c r="J9" s="5">
        <v>2738.56</v>
      </c>
      <c r="K9" s="5">
        <v>2691.1740000000004</v>
      </c>
      <c r="L9" s="5">
        <v>2726.047</v>
      </c>
      <c r="M9" s="5">
        <v>2715.883</v>
      </c>
      <c r="N9" s="5">
        <v>2688.01</v>
      </c>
      <c r="O9" s="5">
        <v>2671.849</v>
      </c>
      <c r="P9" s="5">
        <v>2644.047</v>
      </c>
    </row>
    <row r="10" spans="1:16" ht="12.75">
      <c r="A10" s="3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195.809</v>
      </c>
      <c r="K10" s="5">
        <v>213.855</v>
      </c>
      <c r="L10" s="5">
        <v>216.493</v>
      </c>
      <c r="M10" s="5">
        <v>190.701</v>
      </c>
      <c r="N10" s="5">
        <v>147.4</v>
      </c>
      <c r="O10" s="5">
        <v>141.432</v>
      </c>
      <c r="P10" s="5">
        <v>182.905</v>
      </c>
    </row>
    <row r="11" spans="1:16" ht="12.75">
      <c r="A11" s="3" t="s">
        <v>9</v>
      </c>
      <c r="B11" s="5">
        <f aca="true" t="shared" si="1" ref="B11:P11">B9-B10</f>
        <v>2834.1</v>
      </c>
      <c r="C11" s="5">
        <f t="shared" si="1"/>
        <v>2818.91</v>
      </c>
      <c r="D11" s="5">
        <f t="shared" si="1"/>
        <v>2799.902</v>
      </c>
      <c r="E11" s="5">
        <f t="shared" si="1"/>
        <v>2786.603</v>
      </c>
      <c r="F11" s="5">
        <f t="shared" si="1"/>
        <v>2774.127</v>
      </c>
      <c r="G11" s="5">
        <f t="shared" si="1"/>
        <v>2788.276</v>
      </c>
      <c r="H11" s="5">
        <f t="shared" si="1"/>
        <v>2769.6569999999997</v>
      </c>
      <c r="I11" s="5">
        <f t="shared" si="1"/>
        <v>2756.3269999999998</v>
      </c>
      <c r="J11" s="5">
        <f t="shared" si="1"/>
        <v>2542.7509999999997</v>
      </c>
      <c r="K11" s="5">
        <f t="shared" si="1"/>
        <v>2477.3190000000004</v>
      </c>
      <c r="L11" s="5">
        <f t="shared" si="1"/>
        <v>2509.554</v>
      </c>
      <c r="M11" s="5">
        <f t="shared" si="1"/>
        <v>2525.182</v>
      </c>
      <c r="N11" s="5">
        <f t="shared" si="1"/>
        <v>2540.61</v>
      </c>
      <c r="O11" s="5">
        <f t="shared" si="1"/>
        <v>2530.4170000000004</v>
      </c>
      <c r="P11" s="5">
        <f t="shared" si="1"/>
        <v>2461.142</v>
      </c>
    </row>
    <row r="13" spans="1:16" ht="12.75">
      <c r="A13" s="1" t="s">
        <v>10</v>
      </c>
      <c r="B13" s="2">
        <v>1985</v>
      </c>
      <c r="C13" s="2">
        <v>1986</v>
      </c>
      <c r="D13" s="2">
        <v>1987</v>
      </c>
      <c r="E13" s="2">
        <v>1988</v>
      </c>
      <c r="F13" s="2">
        <v>1989</v>
      </c>
      <c r="G13" s="2">
        <v>1990</v>
      </c>
      <c r="H13" s="2">
        <v>1991</v>
      </c>
      <c r="I13" s="2">
        <v>1992</v>
      </c>
      <c r="J13" s="2">
        <v>1993</v>
      </c>
      <c r="K13" s="2">
        <v>1994</v>
      </c>
      <c r="L13" s="2">
        <v>1995</v>
      </c>
      <c r="M13" s="2">
        <v>1996</v>
      </c>
      <c r="N13" s="2">
        <v>1997</v>
      </c>
      <c r="O13" s="2">
        <v>1998</v>
      </c>
      <c r="P13" s="2">
        <v>1999</v>
      </c>
    </row>
    <row r="14" spans="1:16" ht="12.75">
      <c r="A14" s="2" t="s">
        <v>1</v>
      </c>
      <c r="B14" s="7">
        <f aca="true" t="shared" si="2" ref="B14:P14">B2/B$11</f>
        <v>16.97187819766416</v>
      </c>
      <c r="C14" s="7">
        <f t="shared" si="2"/>
        <v>17.134282399934726</v>
      </c>
      <c r="D14" s="7">
        <f t="shared" si="2"/>
        <v>16.71487073476143</v>
      </c>
      <c r="E14" s="7">
        <f t="shared" si="2"/>
        <v>16.758756091197778</v>
      </c>
      <c r="F14" s="7">
        <f t="shared" si="2"/>
        <v>16.762030000789437</v>
      </c>
      <c r="G14" s="7">
        <f t="shared" si="2"/>
        <v>16.569378354223183</v>
      </c>
      <c r="H14" s="7">
        <f t="shared" si="2"/>
        <v>16.897399208638472</v>
      </c>
      <c r="I14" s="7">
        <f t="shared" si="2"/>
        <v>17.55960014903892</v>
      </c>
      <c r="J14" s="7">
        <f t="shared" si="2"/>
        <v>19.467104722404986</v>
      </c>
      <c r="K14" s="7">
        <f t="shared" si="2"/>
        <v>19.94091192938818</v>
      </c>
      <c r="L14" s="7">
        <f t="shared" si="2"/>
        <v>19.485534082948604</v>
      </c>
      <c r="M14" s="7">
        <f t="shared" si="2"/>
        <v>19.444143036026713</v>
      </c>
      <c r="N14" s="7">
        <f t="shared" si="2"/>
        <v>21.412180539319298</v>
      </c>
      <c r="O14" s="7">
        <f t="shared" si="2"/>
        <v>22.091220537958762</v>
      </c>
      <c r="P14" s="7">
        <f t="shared" si="2"/>
        <v>22.266086231513665</v>
      </c>
    </row>
    <row r="15" spans="1:16" ht="12.75">
      <c r="A15" s="2" t="s">
        <v>2</v>
      </c>
      <c r="B15" s="7">
        <f aca="true" t="shared" si="3" ref="B15:P15">B3/B$11</f>
        <v>0</v>
      </c>
      <c r="C15" s="7">
        <f t="shared" si="3"/>
        <v>0</v>
      </c>
      <c r="D15" s="7">
        <f t="shared" si="3"/>
        <v>0.3571553575803724</v>
      </c>
      <c r="E15" s="7">
        <f t="shared" si="3"/>
        <v>0.3588598734731858</v>
      </c>
      <c r="F15" s="7">
        <f t="shared" si="3"/>
        <v>0.3604737634578374</v>
      </c>
      <c r="G15" s="7">
        <f t="shared" si="3"/>
        <v>0.35864455312171395</v>
      </c>
      <c r="H15" s="7">
        <f t="shared" si="3"/>
        <v>0.7582166311568546</v>
      </c>
      <c r="I15" s="7">
        <f t="shared" si="3"/>
        <v>0.9070041399296964</v>
      </c>
      <c r="J15" s="7">
        <f t="shared" si="3"/>
        <v>1.5730993715074737</v>
      </c>
      <c r="K15" s="7">
        <f t="shared" si="3"/>
        <v>1.251352772896829</v>
      </c>
      <c r="L15" s="7">
        <f t="shared" si="3"/>
        <v>1.354822410675363</v>
      </c>
      <c r="M15" s="7">
        <f t="shared" si="3"/>
        <v>1.3068364973296975</v>
      </c>
      <c r="N15" s="7">
        <f t="shared" si="3"/>
        <v>1.0627369017676858</v>
      </c>
      <c r="O15" s="7">
        <f t="shared" si="3"/>
        <v>1.0670178077368273</v>
      </c>
      <c r="P15" s="7">
        <f t="shared" si="3"/>
        <v>1.097051693888447</v>
      </c>
    </row>
    <row r="16" spans="1:16" ht="12.75">
      <c r="A16" s="2" t="s">
        <v>3</v>
      </c>
      <c r="B16" s="7">
        <f aca="true" t="shared" si="4" ref="B16:P16">B4/B$11</f>
        <v>0</v>
      </c>
      <c r="C16" s="7">
        <f t="shared" si="4"/>
        <v>0</v>
      </c>
      <c r="D16" s="7">
        <f t="shared" si="4"/>
        <v>0</v>
      </c>
      <c r="E16" s="7">
        <f t="shared" si="4"/>
        <v>0</v>
      </c>
      <c r="F16" s="7">
        <f t="shared" si="4"/>
        <v>0</v>
      </c>
      <c r="G16" s="7">
        <f t="shared" si="4"/>
        <v>0</v>
      </c>
      <c r="H16" s="7">
        <f t="shared" si="4"/>
        <v>0.43326664637534545</v>
      </c>
      <c r="I16" s="7">
        <f t="shared" si="4"/>
        <v>0.6893231463465692</v>
      </c>
      <c r="J16" s="7">
        <f t="shared" si="4"/>
        <v>0.6685672328906763</v>
      </c>
      <c r="K16" s="7">
        <f t="shared" si="4"/>
        <v>0.8073243696108574</v>
      </c>
      <c r="L16" s="7">
        <f t="shared" si="4"/>
        <v>0.7969543592208017</v>
      </c>
      <c r="M16" s="7">
        <f t="shared" si="4"/>
        <v>0.8712243315531317</v>
      </c>
      <c r="N16" s="7">
        <f t="shared" si="4"/>
        <v>1.0627369017676858</v>
      </c>
      <c r="O16" s="7">
        <f t="shared" si="4"/>
        <v>1.383171232251443</v>
      </c>
      <c r="P16" s="7">
        <f t="shared" si="4"/>
        <v>1.422104047633172</v>
      </c>
    </row>
    <row r="17" spans="1:16" ht="12.75">
      <c r="A17" s="3" t="s">
        <v>4</v>
      </c>
      <c r="B17" s="7">
        <f aca="true" t="shared" si="5" ref="B17:P17">B5/B$11</f>
        <v>16.795455347376592</v>
      </c>
      <c r="C17" s="7">
        <f t="shared" si="5"/>
        <v>15.9990918475581</v>
      </c>
      <c r="D17" s="7">
        <f t="shared" si="5"/>
        <v>16.35771537718106</v>
      </c>
      <c r="E17" s="7">
        <f t="shared" si="5"/>
        <v>14.605596850358662</v>
      </c>
      <c r="F17" s="7">
        <f t="shared" si="5"/>
        <v>14.130571527547225</v>
      </c>
      <c r="G17" s="7">
        <f t="shared" si="5"/>
        <v>14.489239946117243</v>
      </c>
      <c r="H17" s="7">
        <f t="shared" si="5"/>
        <v>13.611793806958769</v>
      </c>
      <c r="I17" s="7">
        <f t="shared" si="5"/>
        <v>11.682213322294489</v>
      </c>
      <c r="J17" s="7">
        <f t="shared" si="5"/>
        <v>10.657748241963136</v>
      </c>
      <c r="K17" s="7">
        <f t="shared" si="5"/>
        <v>9.243864032044318</v>
      </c>
      <c r="L17" s="7">
        <f t="shared" si="5"/>
        <v>8.527411643662578</v>
      </c>
      <c r="M17" s="7">
        <f t="shared" si="5"/>
        <v>8.118226725836</v>
      </c>
      <c r="N17" s="7">
        <f t="shared" si="5"/>
        <v>8.777419596081256</v>
      </c>
      <c r="O17" s="7">
        <f t="shared" si="5"/>
        <v>8.180469859315677</v>
      </c>
      <c r="P17" s="7">
        <f t="shared" si="5"/>
        <v>7.841888034091491</v>
      </c>
    </row>
    <row r="18" spans="1:16" ht="12.75">
      <c r="A18" s="3" t="s">
        <v>5</v>
      </c>
      <c r="B18" s="7">
        <f aca="true" t="shared" si="6" ref="B18:P18">B6/B$11</f>
        <v>33.767333545040756</v>
      </c>
      <c r="C18" s="7">
        <f t="shared" si="6"/>
        <v>33.133374247492824</v>
      </c>
      <c r="D18" s="7">
        <f t="shared" si="6"/>
        <v>33.42974146952286</v>
      </c>
      <c r="E18" s="7">
        <f t="shared" si="6"/>
        <v>31.723212815029626</v>
      </c>
      <c r="F18" s="7">
        <f t="shared" si="6"/>
        <v>31.2530752917945</v>
      </c>
      <c r="G18" s="7">
        <f t="shared" si="6"/>
        <v>31.41726285346214</v>
      </c>
      <c r="H18" s="7">
        <f t="shared" si="6"/>
        <v>31.70067629312944</v>
      </c>
      <c r="I18" s="7">
        <f t="shared" si="6"/>
        <v>30.838140757609676</v>
      </c>
      <c r="J18" s="7">
        <f t="shared" si="6"/>
        <v>32.36651956876627</v>
      </c>
      <c r="K18" s="7">
        <f t="shared" si="6"/>
        <v>31.243453103940183</v>
      </c>
      <c r="L18" s="7">
        <f t="shared" si="6"/>
        <v>30.164722496507345</v>
      </c>
      <c r="M18" s="7">
        <f t="shared" si="6"/>
        <v>29.74043059074554</v>
      </c>
      <c r="N18" s="7">
        <f t="shared" si="6"/>
        <v>32.315073938935925</v>
      </c>
      <c r="O18" s="7">
        <f t="shared" si="6"/>
        <v>32.72187943726271</v>
      </c>
      <c r="P18" s="7">
        <f t="shared" si="6"/>
        <v>32.62713000712677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spans="1:2" ht="12.75">
      <c r="A39" s="3" t="s">
        <v>11</v>
      </c>
      <c r="B39"/>
    </row>
    <row r="40" spans="1:2" ht="12.75">
      <c r="A40" s="3" t="s">
        <v>12</v>
      </c>
      <c r="B4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2001-12-21T00:27:59Z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